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7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8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860" yWindow="160" windowWidth="39420" windowHeight="20940" activeTab="3"/>
  </bookViews>
  <sheets>
    <sheet name="H_0.15(diff norm d0)" sheetId="5" r:id="rId1"/>
    <sheet name="H_0.15(same d0)" sheetId="16" r:id="rId2"/>
    <sheet name="H_0.15 ave d0" sheetId="20" r:id="rId3"/>
    <sheet name="H_stress_Xray ave d0" sheetId="21" r:id="rId4"/>
    <sheet name="H_stress_2.5" sheetId="12" r:id="rId5"/>
    <sheet name="H_stress_Xray" sheetId="14" r:id="rId6"/>
    <sheet name="H_stress_Xray (2)" sheetId="19" r:id="rId7"/>
    <sheet name="H_stress_0.15(orig)" sheetId="18" r:id="rId8"/>
  </sheets>
  <externalReferences>
    <externalReference r:id="rId9"/>
  </externalReferences>
  <definedNames>
    <definedName name="E" localSheetId="2">'H_0.15 ave d0'!$M$1</definedName>
    <definedName name="E" localSheetId="1">'H_0.15(same d0)'!$M$1</definedName>
    <definedName name="E" localSheetId="7">'H_stress_0.15(orig)'!$M$1</definedName>
    <definedName name="E" localSheetId="4">H_stress_2.5!$M$1</definedName>
    <definedName name="E" localSheetId="5">H_stress_Xray!$M$1</definedName>
    <definedName name="E" localSheetId="6">'H_stress_Xray (2)'!$M$1</definedName>
    <definedName name="E" localSheetId="3">'H_stress_Xray ave d0'!$M$1</definedName>
    <definedName name="E">'H_0.15(diff norm d0)'!$M$1</definedName>
    <definedName name="G" localSheetId="2">'H_0.15 ave d0'!$Q$1</definedName>
    <definedName name="G" localSheetId="1">'H_0.15(same d0)'!$Q$1</definedName>
    <definedName name="G" localSheetId="7">'H_stress_0.15(orig)'!$Q$1</definedName>
    <definedName name="G" localSheetId="4">H_stress_2.5!$Q$1</definedName>
    <definedName name="G" localSheetId="5">H_stress_Xray!$Q$1</definedName>
    <definedName name="G" localSheetId="6">'H_stress_Xray (2)'!$Q$1</definedName>
    <definedName name="G" localSheetId="3">'H_stress_Xray ave d0'!$Q$1</definedName>
    <definedName name="G">'H_0.15(diff norm d0)'!$Q$1</definedName>
    <definedName name="nu" localSheetId="2">'H_0.15 ave d0'!$M$2</definedName>
    <definedName name="nu" localSheetId="1">'H_0.15(same d0)'!$M$2</definedName>
    <definedName name="nu" localSheetId="7">'H_stress_0.15(orig)'!$M$2</definedName>
    <definedName name="nu" localSheetId="4">H_stress_2.5!$M$2</definedName>
    <definedName name="nu" localSheetId="5">H_stress_Xray!$M$2</definedName>
    <definedName name="nu" localSheetId="6">'H_stress_Xray (2)'!$M$2</definedName>
    <definedName name="nu" localSheetId="3">'H_stress_Xray ave d0'!$M$2</definedName>
    <definedName name="nu">'H_0.15(diff norm d0)'!$M$2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1" i="21" l="1"/>
  <c r="O41" i="21"/>
  <c r="V41" i="21"/>
  <c r="W41" i="21"/>
  <c r="T41" i="21"/>
  <c r="U41" i="21"/>
  <c r="R41" i="21"/>
  <c r="S41" i="21"/>
  <c r="Q41" i="21"/>
  <c r="P41" i="21"/>
  <c r="N40" i="21"/>
  <c r="O40" i="21"/>
  <c r="V40" i="21"/>
  <c r="W40" i="21"/>
  <c r="T40" i="21"/>
  <c r="U40" i="21"/>
  <c r="R40" i="21"/>
  <c r="S40" i="21"/>
  <c r="Q40" i="21"/>
  <c r="P40" i="21"/>
  <c r="N39" i="21"/>
  <c r="O39" i="21"/>
  <c r="V39" i="21"/>
  <c r="W39" i="21"/>
  <c r="T39" i="21"/>
  <c r="U39" i="21"/>
  <c r="R39" i="21"/>
  <c r="S39" i="21"/>
  <c r="Q39" i="21"/>
  <c r="P39" i="21"/>
  <c r="N38" i="21"/>
  <c r="O38" i="21"/>
  <c r="V38" i="21"/>
  <c r="W38" i="21"/>
  <c r="T38" i="21"/>
  <c r="U38" i="21"/>
  <c r="R38" i="21"/>
  <c r="S38" i="21"/>
  <c r="Q38" i="21"/>
  <c r="P38" i="21"/>
  <c r="N37" i="21"/>
  <c r="O37" i="21"/>
  <c r="V37" i="21"/>
  <c r="W37" i="21"/>
  <c r="T37" i="21"/>
  <c r="U37" i="21"/>
  <c r="R37" i="21"/>
  <c r="S37" i="21"/>
  <c r="Q37" i="21"/>
  <c r="P37" i="21"/>
  <c r="N36" i="21"/>
  <c r="O36" i="21"/>
  <c r="V36" i="21"/>
  <c r="W36" i="21"/>
  <c r="T36" i="21"/>
  <c r="U36" i="21"/>
  <c r="R36" i="21"/>
  <c r="S36" i="21"/>
  <c r="Q36" i="21"/>
  <c r="P36" i="21"/>
  <c r="N35" i="21"/>
  <c r="O35" i="21"/>
  <c r="V35" i="21"/>
  <c r="W35" i="21"/>
  <c r="T35" i="21"/>
  <c r="U35" i="21"/>
  <c r="R35" i="21"/>
  <c r="S35" i="21"/>
  <c r="Q35" i="21"/>
  <c r="P35" i="21"/>
  <c r="N34" i="21"/>
  <c r="O34" i="21"/>
  <c r="V34" i="21"/>
  <c r="W34" i="21"/>
  <c r="T34" i="21"/>
  <c r="U34" i="21"/>
  <c r="R34" i="21"/>
  <c r="S34" i="21"/>
  <c r="Q34" i="21"/>
  <c r="P34" i="21"/>
  <c r="N33" i="21"/>
  <c r="O33" i="21"/>
  <c r="V33" i="21"/>
  <c r="W33" i="21"/>
  <c r="T33" i="21"/>
  <c r="U33" i="21"/>
  <c r="R33" i="21"/>
  <c r="S33" i="21"/>
  <c r="Q33" i="21"/>
  <c r="P33" i="21"/>
  <c r="N32" i="21"/>
  <c r="O32" i="21"/>
  <c r="V32" i="21"/>
  <c r="W32" i="21"/>
  <c r="T32" i="21"/>
  <c r="U32" i="21"/>
  <c r="R32" i="21"/>
  <c r="S32" i="21"/>
  <c r="Q32" i="21"/>
  <c r="P32" i="21"/>
  <c r="N31" i="21"/>
  <c r="O31" i="21"/>
  <c r="V31" i="21"/>
  <c r="W31" i="21"/>
  <c r="T31" i="21"/>
  <c r="U31" i="21"/>
  <c r="R31" i="21"/>
  <c r="S31" i="21"/>
  <c r="Q31" i="21"/>
  <c r="P31" i="21"/>
  <c r="N30" i="21"/>
  <c r="O30" i="21"/>
  <c r="V30" i="21"/>
  <c r="W30" i="21"/>
  <c r="T30" i="21"/>
  <c r="U30" i="21"/>
  <c r="R30" i="21"/>
  <c r="S30" i="21"/>
  <c r="Q30" i="21"/>
  <c r="P30" i="21"/>
  <c r="N29" i="21"/>
  <c r="O29" i="21"/>
  <c r="V29" i="21"/>
  <c r="W29" i="21"/>
  <c r="T29" i="21"/>
  <c r="U29" i="21"/>
  <c r="R29" i="21"/>
  <c r="S29" i="21"/>
  <c r="Q29" i="21"/>
  <c r="P29" i="21"/>
  <c r="N28" i="21"/>
  <c r="O28" i="21"/>
  <c r="V28" i="21"/>
  <c r="W28" i="21"/>
  <c r="T28" i="21"/>
  <c r="U28" i="21"/>
  <c r="R28" i="21"/>
  <c r="S28" i="21"/>
  <c r="Q28" i="21"/>
  <c r="P28" i="21"/>
  <c r="N27" i="21"/>
  <c r="O27" i="21"/>
  <c r="V27" i="21"/>
  <c r="W27" i="21"/>
  <c r="T27" i="21"/>
  <c r="U27" i="21"/>
  <c r="R27" i="21"/>
  <c r="S27" i="21"/>
  <c r="Q27" i="21"/>
  <c r="P27" i="21"/>
  <c r="N26" i="21"/>
  <c r="O26" i="21"/>
  <c r="V26" i="21"/>
  <c r="W26" i="21"/>
  <c r="T26" i="21"/>
  <c r="U26" i="21"/>
  <c r="R26" i="21"/>
  <c r="S26" i="21"/>
  <c r="Q26" i="21"/>
  <c r="P26" i="21"/>
  <c r="N25" i="21"/>
  <c r="O25" i="21"/>
  <c r="V25" i="21"/>
  <c r="W25" i="21"/>
  <c r="T25" i="21"/>
  <c r="U25" i="21"/>
  <c r="R25" i="21"/>
  <c r="S25" i="21"/>
  <c r="Q25" i="21"/>
  <c r="P25" i="21"/>
  <c r="N24" i="21"/>
  <c r="O24" i="21"/>
  <c r="V24" i="21"/>
  <c r="W24" i="21"/>
  <c r="T24" i="21"/>
  <c r="U24" i="21"/>
  <c r="R24" i="21"/>
  <c r="S24" i="21"/>
  <c r="Q24" i="21"/>
  <c r="P24" i="21"/>
  <c r="N23" i="21"/>
  <c r="O23" i="21"/>
  <c r="V23" i="21"/>
  <c r="W23" i="21"/>
  <c r="T23" i="21"/>
  <c r="U23" i="21"/>
  <c r="R23" i="21"/>
  <c r="S23" i="21"/>
  <c r="Q23" i="21"/>
  <c r="P23" i="21"/>
  <c r="N22" i="21"/>
  <c r="O22" i="21"/>
  <c r="V22" i="21"/>
  <c r="W22" i="21"/>
  <c r="T22" i="21"/>
  <c r="U22" i="21"/>
  <c r="R22" i="21"/>
  <c r="S22" i="21"/>
  <c r="Q22" i="21"/>
  <c r="P22" i="21"/>
  <c r="N21" i="21"/>
  <c r="O21" i="21"/>
  <c r="V21" i="21"/>
  <c r="W21" i="21"/>
  <c r="T21" i="21"/>
  <c r="U21" i="21"/>
  <c r="R21" i="21"/>
  <c r="S21" i="21"/>
  <c r="Q21" i="21"/>
  <c r="P21" i="21"/>
  <c r="N20" i="21"/>
  <c r="O20" i="21"/>
  <c r="V20" i="21"/>
  <c r="W20" i="21"/>
  <c r="T20" i="21"/>
  <c r="U20" i="21"/>
  <c r="R20" i="21"/>
  <c r="S20" i="21"/>
  <c r="Q20" i="21"/>
  <c r="P20" i="21"/>
  <c r="N19" i="21"/>
  <c r="O19" i="21"/>
  <c r="V19" i="21"/>
  <c r="W19" i="21"/>
  <c r="T19" i="21"/>
  <c r="U19" i="21"/>
  <c r="R19" i="21"/>
  <c r="S19" i="21"/>
  <c r="Q19" i="21"/>
  <c r="P19" i="21"/>
  <c r="N18" i="21"/>
  <c r="O18" i="21"/>
  <c r="V18" i="21"/>
  <c r="W18" i="21"/>
  <c r="T18" i="21"/>
  <c r="U18" i="21"/>
  <c r="R18" i="21"/>
  <c r="S18" i="21"/>
  <c r="Q18" i="21"/>
  <c r="P18" i="21"/>
  <c r="N17" i="21"/>
  <c r="O17" i="21"/>
  <c r="V17" i="21"/>
  <c r="W17" i="21"/>
  <c r="T17" i="21"/>
  <c r="U17" i="21"/>
  <c r="R17" i="21"/>
  <c r="S17" i="21"/>
  <c r="Q17" i="21"/>
  <c r="P17" i="21"/>
  <c r="N16" i="21"/>
  <c r="O16" i="21"/>
  <c r="V16" i="21"/>
  <c r="W16" i="21"/>
  <c r="T16" i="21"/>
  <c r="U16" i="21"/>
  <c r="R16" i="21"/>
  <c r="S16" i="21"/>
  <c r="Q16" i="21"/>
  <c r="P16" i="21"/>
  <c r="N15" i="21"/>
  <c r="O15" i="21"/>
  <c r="V15" i="21"/>
  <c r="W15" i="21"/>
  <c r="T15" i="21"/>
  <c r="U15" i="21"/>
  <c r="R15" i="21"/>
  <c r="S15" i="21"/>
  <c r="Q15" i="21"/>
  <c r="P15" i="21"/>
  <c r="N14" i="21"/>
  <c r="O14" i="21"/>
  <c r="V14" i="21"/>
  <c r="W14" i="21"/>
  <c r="T14" i="21"/>
  <c r="U14" i="21"/>
  <c r="R14" i="21"/>
  <c r="S14" i="21"/>
  <c r="Q14" i="21"/>
  <c r="P14" i="21"/>
  <c r="N13" i="21"/>
  <c r="O13" i="21"/>
  <c r="V13" i="21"/>
  <c r="W13" i="21"/>
  <c r="T13" i="21"/>
  <c r="U13" i="21"/>
  <c r="R13" i="21"/>
  <c r="S13" i="21"/>
  <c r="Q13" i="21"/>
  <c r="P13" i="21"/>
  <c r="N12" i="21"/>
  <c r="O12" i="21"/>
  <c r="V12" i="21"/>
  <c r="W12" i="21"/>
  <c r="T12" i="21"/>
  <c r="U12" i="21"/>
  <c r="R12" i="21"/>
  <c r="S12" i="21"/>
  <c r="Q12" i="21"/>
  <c r="P12" i="21"/>
  <c r="N11" i="21"/>
  <c r="O11" i="21"/>
  <c r="V11" i="21"/>
  <c r="W11" i="21"/>
  <c r="T11" i="21"/>
  <c r="U11" i="21"/>
  <c r="R11" i="21"/>
  <c r="S11" i="21"/>
  <c r="Q11" i="21"/>
  <c r="P11" i="21"/>
  <c r="N10" i="21"/>
  <c r="O10" i="21"/>
  <c r="V10" i="21"/>
  <c r="W10" i="21"/>
  <c r="T10" i="21"/>
  <c r="U10" i="21"/>
  <c r="R10" i="21"/>
  <c r="S10" i="21"/>
  <c r="Q10" i="21"/>
  <c r="P10" i="21"/>
  <c r="N9" i="21"/>
  <c r="O9" i="21"/>
  <c r="V9" i="21"/>
  <c r="W9" i="21"/>
  <c r="T9" i="21"/>
  <c r="U9" i="21"/>
  <c r="R9" i="21"/>
  <c r="S9" i="21"/>
  <c r="Q9" i="21"/>
  <c r="P9" i="21"/>
  <c r="N8" i="21"/>
  <c r="O8" i="21"/>
  <c r="V8" i="21"/>
  <c r="W8" i="21"/>
  <c r="T8" i="21"/>
  <c r="U8" i="21"/>
  <c r="R8" i="21"/>
  <c r="S8" i="21"/>
  <c r="Q8" i="21"/>
  <c r="P8" i="21"/>
  <c r="N7" i="21"/>
  <c r="O7" i="21"/>
  <c r="V7" i="21"/>
  <c r="W7" i="21"/>
  <c r="T7" i="21"/>
  <c r="U7" i="21"/>
  <c r="R7" i="21"/>
  <c r="S7" i="21"/>
  <c r="Q7" i="21"/>
  <c r="P7" i="21"/>
  <c r="Q1" i="21"/>
  <c r="Q2" i="21"/>
  <c r="S3" i="21"/>
  <c r="R3" i="21"/>
  <c r="N41" i="20"/>
  <c r="O41" i="20"/>
  <c r="V41" i="20"/>
  <c r="W41" i="20"/>
  <c r="T41" i="20"/>
  <c r="U41" i="20"/>
  <c r="R41" i="20"/>
  <c r="S41" i="20"/>
  <c r="Q41" i="20"/>
  <c r="P41" i="20"/>
  <c r="N40" i="20"/>
  <c r="O40" i="20"/>
  <c r="V40" i="20"/>
  <c r="W40" i="20"/>
  <c r="T40" i="20"/>
  <c r="U40" i="20"/>
  <c r="R40" i="20"/>
  <c r="S40" i="20"/>
  <c r="Q40" i="20"/>
  <c r="P40" i="20"/>
  <c r="N39" i="20"/>
  <c r="O39" i="20"/>
  <c r="V39" i="20"/>
  <c r="W39" i="20"/>
  <c r="T39" i="20"/>
  <c r="U39" i="20"/>
  <c r="R39" i="20"/>
  <c r="S39" i="20"/>
  <c r="Q39" i="20"/>
  <c r="P39" i="20"/>
  <c r="N38" i="20"/>
  <c r="O38" i="20"/>
  <c r="V38" i="20"/>
  <c r="W38" i="20"/>
  <c r="T38" i="20"/>
  <c r="U38" i="20"/>
  <c r="R38" i="20"/>
  <c r="S38" i="20"/>
  <c r="Q38" i="20"/>
  <c r="P38" i="20"/>
  <c r="N37" i="20"/>
  <c r="O37" i="20"/>
  <c r="V37" i="20"/>
  <c r="W37" i="20"/>
  <c r="T37" i="20"/>
  <c r="U37" i="20"/>
  <c r="R37" i="20"/>
  <c r="S37" i="20"/>
  <c r="Q37" i="20"/>
  <c r="P37" i="20"/>
  <c r="N36" i="20"/>
  <c r="O36" i="20"/>
  <c r="V36" i="20"/>
  <c r="W36" i="20"/>
  <c r="T36" i="20"/>
  <c r="U36" i="20"/>
  <c r="R36" i="20"/>
  <c r="S36" i="20"/>
  <c r="Q36" i="20"/>
  <c r="P36" i="20"/>
  <c r="N35" i="20"/>
  <c r="O35" i="20"/>
  <c r="V35" i="20"/>
  <c r="W35" i="20"/>
  <c r="T35" i="20"/>
  <c r="U35" i="20"/>
  <c r="R35" i="20"/>
  <c r="S35" i="20"/>
  <c r="Q35" i="20"/>
  <c r="P35" i="20"/>
  <c r="N34" i="20"/>
  <c r="O34" i="20"/>
  <c r="V34" i="20"/>
  <c r="W34" i="20"/>
  <c r="T34" i="20"/>
  <c r="U34" i="20"/>
  <c r="R34" i="20"/>
  <c r="S34" i="20"/>
  <c r="Q34" i="20"/>
  <c r="P34" i="20"/>
  <c r="N33" i="20"/>
  <c r="O33" i="20"/>
  <c r="V33" i="20"/>
  <c r="W33" i="20"/>
  <c r="T33" i="20"/>
  <c r="U33" i="20"/>
  <c r="R33" i="20"/>
  <c r="S33" i="20"/>
  <c r="Q33" i="20"/>
  <c r="P33" i="20"/>
  <c r="N32" i="20"/>
  <c r="O32" i="20"/>
  <c r="V32" i="20"/>
  <c r="W32" i="20"/>
  <c r="T32" i="20"/>
  <c r="U32" i="20"/>
  <c r="R32" i="20"/>
  <c r="S32" i="20"/>
  <c r="Q32" i="20"/>
  <c r="P32" i="20"/>
  <c r="N31" i="20"/>
  <c r="O31" i="20"/>
  <c r="V31" i="20"/>
  <c r="W31" i="20"/>
  <c r="T31" i="20"/>
  <c r="U31" i="20"/>
  <c r="R31" i="20"/>
  <c r="S31" i="20"/>
  <c r="Q31" i="20"/>
  <c r="P31" i="20"/>
  <c r="N30" i="20"/>
  <c r="O30" i="20"/>
  <c r="V30" i="20"/>
  <c r="W30" i="20"/>
  <c r="T30" i="20"/>
  <c r="U30" i="20"/>
  <c r="R30" i="20"/>
  <c r="S30" i="20"/>
  <c r="Q30" i="20"/>
  <c r="P30" i="20"/>
  <c r="N29" i="20"/>
  <c r="O29" i="20"/>
  <c r="V29" i="20"/>
  <c r="W29" i="20"/>
  <c r="T29" i="20"/>
  <c r="U29" i="20"/>
  <c r="R29" i="20"/>
  <c r="S29" i="20"/>
  <c r="Q29" i="20"/>
  <c r="P29" i="20"/>
  <c r="N28" i="20"/>
  <c r="O28" i="20"/>
  <c r="V28" i="20"/>
  <c r="W28" i="20"/>
  <c r="T28" i="20"/>
  <c r="U28" i="20"/>
  <c r="R28" i="20"/>
  <c r="S28" i="20"/>
  <c r="Q28" i="20"/>
  <c r="P28" i="20"/>
  <c r="N27" i="20"/>
  <c r="O27" i="20"/>
  <c r="V27" i="20"/>
  <c r="W27" i="20"/>
  <c r="T27" i="20"/>
  <c r="U27" i="20"/>
  <c r="R27" i="20"/>
  <c r="S27" i="20"/>
  <c r="Q27" i="20"/>
  <c r="P27" i="20"/>
  <c r="N26" i="20"/>
  <c r="O26" i="20"/>
  <c r="V26" i="20"/>
  <c r="W26" i="20"/>
  <c r="T26" i="20"/>
  <c r="U26" i="20"/>
  <c r="R26" i="20"/>
  <c r="S26" i="20"/>
  <c r="Q26" i="20"/>
  <c r="P26" i="20"/>
  <c r="N25" i="20"/>
  <c r="O25" i="20"/>
  <c r="V25" i="20"/>
  <c r="W25" i="20"/>
  <c r="T25" i="20"/>
  <c r="U25" i="20"/>
  <c r="R25" i="20"/>
  <c r="S25" i="20"/>
  <c r="Q25" i="20"/>
  <c r="P25" i="20"/>
  <c r="N24" i="20"/>
  <c r="O24" i="20"/>
  <c r="V24" i="20"/>
  <c r="W24" i="20"/>
  <c r="T24" i="20"/>
  <c r="U24" i="20"/>
  <c r="R24" i="20"/>
  <c r="S24" i="20"/>
  <c r="Q24" i="20"/>
  <c r="P24" i="20"/>
  <c r="N23" i="20"/>
  <c r="O23" i="20"/>
  <c r="V23" i="20"/>
  <c r="W23" i="20"/>
  <c r="T23" i="20"/>
  <c r="U23" i="20"/>
  <c r="R23" i="20"/>
  <c r="S23" i="20"/>
  <c r="Q23" i="20"/>
  <c r="P23" i="20"/>
  <c r="N22" i="20"/>
  <c r="O22" i="20"/>
  <c r="V22" i="20"/>
  <c r="W22" i="20"/>
  <c r="T22" i="20"/>
  <c r="U22" i="20"/>
  <c r="R22" i="20"/>
  <c r="S22" i="20"/>
  <c r="Q22" i="20"/>
  <c r="P22" i="20"/>
  <c r="N21" i="20"/>
  <c r="O21" i="20"/>
  <c r="V21" i="20"/>
  <c r="W21" i="20"/>
  <c r="T21" i="20"/>
  <c r="U21" i="20"/>
  <c r="R21" i="20"/>
  <c r="S21" i="20"/>
  <c r="Q21" i="20"/>
  <c r="P21" i="20"/>
  <c r="N20" i="20"/>
  <c r="O20" i="20"/>
  <c r="V20" i="20"/>
  <c r="W20" i="20"/>
  <c r="T20" i="20"/>
  <c r="U20" i="20"/>
  <c r="R20" i="20"/>
  <c r="S20" i="20"/>
  <c r="Q20" i="20"/>
  <c r="P20" i="20"/>
  <c r="N19" i="20"/>
  <c r="O19" i="20"/>
  <c r="V19" i="20"/>
  <c r="W19" i="20"/>
  <c r="T19" i="20"/>
  <c r="U19" i="20"/>
  <c r="R19" i="20"/>
  <c r="S19" i="20"/>
  <c r="Q19" i="20"/>
  <c r="P19" i="20"/>
  <c r="N18" i="20"/>
  <c r="O18" i="20"/>
  <c r="V18" i="20"/>
  <c r="W18" i="20"/>
  <c r="T18" i="20"/>
  <c r="U18" i="20"/>
  <c r="R18" i="20"/>
  <c r="S18" i="20"/>
  <c r="Q18" i="20"/>
  <c r="P18" i="20"/>
  <c r="N17" i="20"/>
  <c r="O17" i="20"/>
  <c r="V17" i="20"/>
  <c r="W17" i="20"/>
  <c r="T17" i="20"/>
  <c r="U17" i="20"/>
  <c r="R17" i="20"/>
  <c r="S17" i="20"/>
  <c r="Q17" i="20"/>
  <c r="P17" i="20"/>
  <c r="N16" i="20"/>
  <c r="O16" i="20"/>
  <c r="V16" i="20"/>
  <c r="W16" i="20"/>
  <c r="T16" i="20"/>
  <c r="U16" i="20"/>
  <c r="R16" i="20"/>
  <c r="S16" i="20"/>
  <c r="Q16" i="20"/>
  <c r="P16" i="20"/>
  <c r="N15" i="20"/>
  <c r="O15" i="20"/>
  <c r="V15" i="20"/>
  <c r="W15" i="20"/>
  <c r="T15" i="20"/>
  <c r="U15" i="20"/>
  <c r="R15" i="20"/>
  <c r="S15" i="20"/>
  <c r="Q15" i="20"/>
  <c r="P15" i="20"/>
  <c r="N14" i="20"/>
  <c r="O14" i="20"/>
  <c r="V14" i="20"/>
  <c r="W14" i="20"/>
  <c r="T14" i="20"/>
  <c r="U14" i="20"/>
  <c r="R14" i="20"/>
  <c r="S14" i="20"/>
  <c r="Q14" i="20"/>
  <c r="P14" i="20"/>
  <c r="N13" i="20"/>
  <c r="O13" i="20"/>
  <c r="V13" i="20"/>
  <c r="W13" i="20"/>
  <c r="T13" i="20"/>
  <c r="U13" i="20"/>
  <c r="R13" i="20"/>
  <c r="S13" i="20"/>
  <c r="Q13" i="20"/>
  <c r="P13" i="20"/>
  <c r="N12" i="20"/>
  <c r="O12" i="20"/>
  <c r="V12" i="20"/>
  <c r="W12" i="20"/>
  <c r="T12" i="20"/>
  <c r="U12" i="20"/>
  <c r="R12" i="20"/>
  <c r="S12" i="20"/>
  <c r="Q12" i="20"/>
  <c r="P12" i="20"/>
  <c r="N11" i="20"/>
  <c r="O11" i="20"/>
  <c r="V11" i="20"/>
  <c r="W11" i="20"/>
  <c r="T11" i="20"/>
  <c r="U11" i="20"/>
  <c r="R11" i="20"/>
  <c r="S11" i="20"/>
  <c r="Q11" i="20"/>
  <c r="P11" i="20"/>
  <c r="N10" i="20"/>
  <c r="O10" i="20"/>
  <c r="V10" i="20"/>
  <c r="W10" i="20"/>
  <c r="T10" i="20"/>
  <c r="U10" i="20"/>
  <c r="R10" i="20"/>
  <c r="S10" i="20"/>
  <c r="Q10" i="20"/>
  <c r="P10" i="20"/>
  <c r="N9" i="20"/>
  <c r="O9" i="20"/>
  <c r="V9" i="20"/>
  <c r="W9" i="20"/>
  <c r="T9" i="20"/>
  <c r="U9" i="20"/>
  <c r="R9" i="20"/>
  <c r="S9" i="20"/>
  <c r="Q9" i="20"/>
  <c r="P9" i="20"/>
  <c r="N8" i="20"/>
  <c r="O8" i="20"/>
  <c r="V8" i="20"/>
  <c r="W8" i="20"/>
  <c r="T8" i="20"/>
  <c r="U8" i="20"/>
  <c r="R8" i="20"/>
  <c r="S8" i="20"/>
  <c r="Q8" i="20"/>
  <c r="P8" i="20"/>
  <c r="N7" i="20"/>
  <c r="O7" i="20"/>
  <c r="V7" i="20"/>
  <c r="W7" i="20"/>
  <c r="T7" i="20"/>
  <c r="U7" i="20"/>
  <c r="R7" i="20"/>
  <c r="S7" i="20"/>
  <c r="Q7" i="20"/>
  <c r="P7" i="20"/>
  <c r="Q1" i="20"/>
  <c r="Q2" i="20"/>
  <c r="S3" i="20"/>
  <c r="R3" i="20"/>
  <c r="N41" i="19"/>
  <c r="O41" i="19"/>
  <c r="V41" i="19"/>
  <c r="W41" i="19"/>
  <c r="T41" i="19"/>
  <c r="U41" i="19"/>
  <c r="R41" i="19"/>
  <c r="S41" i="19"/>
  <c r="Q41" i="19"/>
  <c r="P41" i="19"/>
  <c r="N40" i="19"/>
  <c r="O40" i="19"/>
  <c r="V40" i="19"/>
  <c r="W40" i="19"/>
  <c r="T40" i="19"/>
  <c r="U40" i="19"/>
  <c r="R40" i="19"/>
  <c r="S40" i="19"/>
  <c r="Q40" i="19"/>
  <c r="P40" i="19"/>
  <c r="N39" i="19"/>
  <c r="O39" i="19"/>
  <c r="V39" i="19"/>
  <c r="W39" i="19"/>
  <c r="T39" i="19"/>
  <c r="U39" i="19"/>
  <c r="R39" i="19"/>
  <c r="S39" i="19"/>
  <c r="Q39" i="19"/>
  <c r="P39" i="19"/>
  <c r="N38" i="19"/>
  <c r="O38" i="19"/>
  <c r="V38" i="19"/>
  <c r="W38" i="19"/>
  <c r="T38" i="19"/>
  <c r="U38" i="19"/>
  <c r="R38" i="19"/>
  <c r="S38" i="19"/>
  <c r="Q38" i="19"/>
  <c r="P38" i="19"/>
  <c r="N37" i="19"/>
  <c r="O37" i="19"/>
  <c r="V37" i="19"/>
  <c r="W37" i="19"/>
  <c r="T37" i="19"/>
  <c r="U37" i="19"/>
  <c r="R37" i="19"/>
  <c r="S37" i="19"/>
  <c r="Q37" i="19"/>
  <c r="P37" i="19"/>
  <c r="N36" i="19"/>
  <c r="O36" i="19"/>
  <c r="V36" i="19"/>
  <c r="W36" i="19"/>
  <c r="T36" i="19"/>
  <c r="U36" i="19"/>
  <c r="R36" i="19"/>
  <c r="S36" i="19"/>
  <c r="Q36" i="19"/>
  <c r="P36" i="19"/>
  <c r="N35" i="19"/>
  <c r="O35" i="19"/>
  <c r="V35" i="19"/>
  <c r="W35" i="19"/>
  <c r="T35" i="19"/>
  <c r="U35" i="19"/>
  <c r="R35" i="19"/>
  <c r="S35" i="19"/>
  <c r="Q35" i="19"/>
  <c r="P35" i="19"/>
  <c r="N34" i="19"/>
  <c r="O34" i="19"/>
  <c r="V34" i="19"/>
  <c r="W34" i="19"/>
  <c r="T34" i="19"/>
  <c r="U34" i="19"/>
  <c r="R34" i="19"/>
  <c r="S34" i="19"/>
  <c r="Q34" i="19"/>
  <c r="P34" i="19"/>
  <c r="N33" i="19"/>
  <c r="O33" i="19"/>
  <c r="V33" i="19"/>
  <c r="W33" i="19"/>
  <c r="T33" i="19"/>
  <c r="U33" i="19"/>
  <c r="R33" i="19"/>
  <c r="S33" i="19"/>
  <c r="Q33" i="19"/>
  <c r="P33" i="19"/>
  <c r="N32" i="19"/>
  <c r="O32" i="19"/>
  <c r="V32" i="19"/>
  <c r="W32" i="19"/>
  <c r="T32" i="19"/>
  <c r="U32" i="19"/>
  <c r="R32" i="19"/>
  <c r="S32" i="19"/>
  <c r="Q32" i="19"/>
  <c r="P32" i="19"/>
  <c r="N31" i="19"/>
  <c r="O31" i="19"/>
  <c r="V31" i="19"/>
  <c r="W31" i="19"/>
  <c r="T31" i="19"/>
  <c r="U31" i="19"/>
  <c r="R31" i="19"/>
  <c r="S31" i="19"/>
  <c r="Q31" i="19"/>
  <c r="P31" i="19"/>
  <c r="N30" i="19"/>
  <c r="O30" i="19"/>
  <c r="V30" i="19"/>
  <c r="W30" i="19"/>
  <c r="T30" i="19"/>
  <c r="U30" i="19"/>
  <c r="R30" i="19"/>
  <c r="S30" i="19"/>
  <c r="Q30" i="19"/>
  <c r="P30" i="19"/>
  <c r="N29" i="19"/>
  <c r="O29" i="19"/>
  <c r="V29" i="19"/>
  <c r="W29" i="19"/>
  <c r="T29" i="19"/>
  <c r="U29" i="19"/>
  <c r="R29" i="19"/>
  <c r="S29" i="19"/>
  <c r="Q29" i="19"/>
  <c r="P29" i="19"/>
  <c r="N28" i="19"/>
  <c r="O28" i="19"/>
  <c r="V28" i="19"/>
  <c r="W28" i="19"/>
  <c r="T28" i="19"/>
  <c r="U28" i="19"/>
  <c r="R28" i="19"/>
  <c r="S28" i="19"/>
  <c r="Q28" i="19"/>
  <c r="P28" i="19"/>
  <c r="N27" i="19"/>
  <c r="O27" i="19"/>
  <c r="V27" i="19"/>
  <c r="W27" i="19"/>
  <c r="T27" i="19"/>
  <c r="U27" i="19"/>
  <c r="R27" i="19"/>
  <c r="S27" i="19"/>
  <c r="Q27" i="19"/>
  <c r="P27" i="19"/>
  <c r="N26" i="19"/>
  <c r="O26" i="19"/>
  <c r="V26" i="19"/>
  <c r="W26" i="19"/>
  <c r="T26" i="19"/>
  <c r="U26" i="19"/>
  <c r="R26" i="19"/>
  <c r="S26" i="19"/>
  <c r="Q26" i="19"/>
  <c r="P26" i="19"/>
  <c r="N25" i="19"/>
  <c r="O25" i="19"/>
  <c r="V25" i="19"/>
  <c r="W25" i="19"/>
  <c r="T25" i="19"/>
  <c r="U25" i="19"/>
  <c r="R25" i="19"/>
  <c r="S25" i="19"/>
  <c r="Q25" i="19"/>
  <c r="P25" i="19"/>
  <c r="N24" i="19"/>
  <c r="O24" i="19"/>
  <c r="V24" i="19"/>
  <c r="W24" i="19"/>
  <c r="T24" i="19"/>
  <c r="U24" i="19"/>
  <c r="R24" i="19"/>
  <c r="S24" i="19"/>
  <c r="Q24" i="19"/>
  <c r="P24" i="19"/>
  <c r="N23" i="19"/>
  <c r="O23" i="19"/>
  <c r="V23" i="19"/>
  <c r="W23" i="19"/>
  <c r="T23" i="19"/>
  <c r="U23" i="19"/>
  <c r="R23" i="19"/>
  <c r="S23" i="19"/>
  <c r="Q23" i="19"/>
  <c r="P23" i="19"/>
  <c r="N22" i="19"/>
  <c r="O22" i="19"/>
  <c r="V22" i="19"/>
  <c r="W22" i="19"/>
  <c r="T22" i="19"/>
  <c r="U22" i="19"/>
  <c r="R22" i="19"/>
  <c r="S22" i="19"/>
  <c r="Q22" i="19"/>
  <c r="P22" i="19"/>
  <c r="N21" i="19"/>
  <c r="O21" i="19"/>
  <c r="V21" i="19"/>
  <c r="W21" i="19"/>
  <c r="T21" i="19"/>
  <c r="U21" i="19"/>
  <c r="R21" i="19"/>
  <c r="S21" i="19"/>
  <c r="Q21" i="19"/>
  <c r="P21" i="19"/>
  <c r="N20" i="19"/>
  <c r="O20" i="19"/>
  <c r="V20" i="19"/>
  <c r="W20" i="19"/>
  <c r="T20" i="19"/>
  <c r="U20" i="19"/>
  <c r="R20" i="19"/>
  <c r="S20" i="19"/>
  <c r="Q20" i="19"/>
  <c r="P20" i="19"/>
  <c r="N19" i="19"/>
  <c r="O19" i="19"/>
  <c r="V19" i="19"/>
  <c r="W19" i="19"/>
  <c r="T19" i="19"/>
  <c r="U19" i="19"/>
  <c r="R19" i="19"/>
  <c r="S19" i="19"/>
  <c r="Q19" i="19"/>
  <c r="P19" i="19"/>
  <c r="N18" i="19"/>
  <c r="O18" i="19"/>
  <c r="V18" i="19"/>
  <c r="W18" i="19"/>
  <c r="T18" i="19"/>
  <c r="U18" i="19"/>
  <c r="R18" i="19"/>
  <c r="S18" i="19"/>
  <c r="Q18" i="19"/>
  <c r="P18" i="19"/>
  <c r="N17" i="19"/>
  <c r="O17" i="19"/>
  <c r="V17" i="19"/>
  <c r="W17" i="19"/>
  <c r="T17" i="19"/>
  <c r="U17" i="19"/>
  <c r="R17" i="19"/>
  <c r="S17" i="19"/>
  <c r="Q17" i="19"/>
  <c r="P17" i="19"/>
  <c r="N16" i="19"/>
  <c r="O16" i="19"/>
  <c r="V16" i="19"/>
  <c r="W16" i="19"/>
  <c r="T16" i="19"/>
  <c r="U16" i="19"/>
  <c r="R16" i="19"/>
  <c r="S16" i="19"/>
  <c r="Q16" i="19"/>
  <c r="P16" i="19"/>
  <c r="N15" i="19"/>
  <c r="O15" i="19"/>
  <c r="V15" i="19"/>
  <c r="W15" i="19"/>
  <c r="T15" i="19"/>
  <c r="U15" i="19"/>
  <c r="R15" i="19"/>
  <c r="S15" i="19"/>
  <c r="Q15" i="19"/>
  <c r="P15" i="19"/>
  <c r="N14" i="19"/>
  <c r="O14" i="19"/>
  <c r="V14" i="19"/>
  <c r="W14" i="19"/>
  <c r="T14" i="19"/>
  <c r="U14" i="19"/>
  <c r="R14" i="19"/>
  <c r="S14" i="19"/>
  <c r="Q14" i="19"/>
  <c r="P14" i="19"/>
  <c r="N13" i="19"/>
  <c r="O13" i="19"/>
  <c r="V13" i="19"/>
  <c r="W13" i="19"/>
  <c r="T13" i="19"/>
  <c r="U13" i="19"/>
  <c r="R13" i="19"/>
  <c r="S13" i="19"/>
  <c r="Q13" i="19"/>
  <c r="P13" i="19"/>
  <c r="N12" i="19"/>
  <c r="O12" i="19"/>
  <c r="V12" i="19"/>
  <c r="W12" i="19"/>
  <c r="T12" i="19"/>
  <c r="U12" i="19"/>
  <c r="R12" i="19"/>
  <c r="S12" i="19"/>
  <c r="Q12" i="19"/>
  <c r="P12" i="19"/>
  <c r="N11" i="19"/>
  <c r="O11" i="19"/>
  <c r="V11" i="19"/>
  <c r="W11" i="19"/>
  <c r="T11" i="19"/>
  <c r="U11" i="19"/>
  <c r="R11" i="19"/>
  <c r="S11" i="19"/>
  <c r="Q11" i="19"/>
  <c r="P11" i="19"/>
  <c r="N10" i="19"/>
  <c r="O10" i="19"/>
  <c r="V10" i="19"/>
  <c r="W10" i="19"/>
  <c r="T10" i="19"/>
  <c r="U10" i="19"/>
  <c r="R10" i="19"/>
  <c r="S10" i="19"/>
  <c r="Q10" i="19"/>
  <c r="P10" i="19"/>
  <c r="N9" i="19"/>
  <c r="O9" i="19"/>
  <c r="V9" i="19"/>
  <c r="W9" i="19"/>
  <c r="T9" i="19"/>
  <c r="U9" i="19"/>
  <c r="R9" i="19"/>
  <c r="S9" i="19"/>
  <c r="Q9" i="19"/>
  <c r="P9" i="19"/>
  <c r="N8" i="19"/>
  <c r="O8" i="19"/>
  <c r="V8" i="19"/>
  <c r="W8" i="19"/>
  <c r="T8" i="19"/>
  <c r="U8" i="19"/>
  <c r="R8" i="19"/>
  <c r="S8" i="19"/>
  <c r="Q8" i="19"/>
  <c r="P8" i="19"/>
  <c r="N7" i="19"/>
  <c r="O7" i="19"/>
  <c r="V7" i="19"/>
  <c r="W7" i="19"/>
  <c r="T7" i="19"/>
  <c r="U7" i="19"/>
  <c r="R7" i="19"/>
  <c r="S7" i="19"/>
  <c r="Q7" i="19"/>
  <c r="P7" i="19"/>
  <c r="Q1" i="19"/>
  <c r="Q2" i="19"/>
  <c r="S3" i="19"/>
  <c r="R3" i="19"/>
  <c r="N41" i="18"/>
  <c r="O41" i="18"/>
  <c r="V41" i="18"/>
  <c r="W41" i="18"/>
  <c r="T41" i="18"/>
  <c r="U41" i="18"/>
  <c r="R41" i="18"/>
  <c r="S41" i="18"/>
  <c r="Q41" i="18"/>
  <c r="P41" i="18"/>
  <c r="N40" i="18"/>
  <c r="O40" i="18"/>
  <c r="V40" i="18"/>
  <c r="W40" i="18"/>
  <c r="T40" i="18"/>
  <c r="U40" i="18"/>
  <c r="R40" i="18"/>
  <c r="S40" i="18"/>
  <c r="Q40" i="18"/>
  <c r="P40" i="18"/>
  <c r="N39" i="18"/>
  <c r="O39" i="18"/>
  <c r="V39" i="18"/>
  <c r="W39" i="18"/>
  <c r="T39" i="18"/>
  <c r="U39" i="18"/>
  <c r="R39" i="18"/>
  <c r="S39" i="18"/>
  <c r="Q39" i="18"/>
  <c r="P39" i="18"/>
  <c r="N38" i="18"/>
  <c r="O38" i="18"/>
  <c r="V38" i="18"/>
  <c r="W38" i="18"/>
  <c r="T38" i="18"/>
  <c r="U38" i="18"/>
  <c r="R38" i="18"/>
  <c r="S38" i="18"/>
  <c r="Q38" i="18"/>
  <c r="P38" i="18"/>
  <c r="N37" i="18"/>
  <c r="O37" i="18"/>
  <c r="V37" i="18"/>
  <c r="W37" i="18"/>
  <c r="T37" i="18"/>
  <c r="U37" i="18"/>
  <c r="R37" i="18"/>
  <c r="S37" i="18"/>
  <c r="Q37" i="18"/>
  <c r="P37" i="18"/>
  <c r="N36" i="18"/>
  <c r="O36" i="18"/>
  <c r="V36" i="18"/>
  <c r="W36" i="18"/>
  <c r="T36" i="18"/>
  <c r="U36" i="18"/>
  <c r="R36" i="18"/>
  <c r="S36" i="18"/>
  <c r="Q36" i="18"/>
  <c r="P36" i="18"/>
  <c r="N35" i="18"/>
  <c r="O35" i="18"/>
  <c r="V35" i="18"/>
  <c r="W35" i="18"/>
  <c r="T35" i="18"/>
  <c r="U35" i="18"/>
  <c r="R35" i="18"/>
  <c r="S35" i="18"/>
  <c r="Q35" i="18"/>
  <c r="P35" i="18"/>
  <c r="N34" i="18"/>
  <c r="O34" i="18"/>
  <c r="V34" i="18"/>
  <c r="W34" i="18"/>
  <c r="T34" i="18"/>
  <c r="U34" i="18"/>
  <c r="R34" i="18"/>
  <c r="S34" i="18"/>
  <c r="Q34" i="18"/>
  <c r="P34" i="18"/>
  <c r="N33" i="18"/>
  <c r="O33" i="18"/>
  <c r="V33" i="18"/>
  <c r="W33" i="18"/>
  <c r="T33" i="18"/>
  <c r="U33" i="18"/>
  <c r="R33" i="18"/>
  <c r="S33" i="18"/>
  <c r="Q33" i="18"/>
  <c r="P33" i="18"/>
  <c r="N32" i="18"/>
  <c r="O32" i="18"/>
  <c r="V32" i="18"/>
  <c r="W32" i="18"/>
  <c r="T32" i="18"/>
  <c r="U32" i="18"/>
  <c r="R32" i="18"/>
  <c r="S32" i="18"/>
  <c r="Q32" i="18"/>
  <c r="P32" i="18"/>
  <c r="N31" i="18"/>
  <c r="O31" i="18"/>
  <c r="V31" i="18"/>
  <c r="W31" i="18"/>
  <c r="T31" i="18"/>
  <c r="U31" i="18"/>
  <c r="R31" i="18"/>
  <c r="S31" i="18"/>
  <c r="Q31" i="18"/>
  <c r="P31" i="18"/>
  <c r="N30" i="18"/>
  <c r="O30" i="18"/>
  <c r="V30" i="18"/>
  <c r="W30" i="18"/>
  <c r="T30" i="18"/>
  <c r="U30" i="18"/>
  <c r="R30" i="18"/>
  <c r="S30" i="18"/>
  <c r="Q30" i="18"/>
  <c r="P30" i="18"/>
  <c r="N29" i="18"/>
  <c r="O29" i="18"/>
  <c r="V29" i="18"/>
  <c r="W29" i="18"/>
  <c r="T29" i="18"/>
  <c r="U29" i="18"/>
  <c r="R29" i="18"/>
  <c r="S29" i="18"/>
  <c r="Q29" i="18"/>
  <c r="P29" i="18"/>
  <c r="N28" i="18"/>
  <c r="O28" i="18"/>
  <c r="V28" i="18"/>
  <c r="W28" i="18"/>
  <c r="T28" i="18"/>
  <c r="U28" i="18"/>
  <c r="R28" i="18"/>
  <c r="S28" i="18"/>
  <c r="Q28" i="18"/>
  <c r="P28" i="18"/>
  <c r="N27" i="18"/>
  <c r="O27" i="18"/>
  <c r="V27" i="18"/>
  <c r="W27" i="18"/>
  <c r="T27" i="18"/>
  <c r="U27" i="18"/>
  <c r="R27" i="18"/>
  <c r="S27" i="18"/>
  <c r="Q27" i="18"/>
  <c r="P27" i="18"/>
  <c r="N26" i="18"/>
  <c r="O26" i="18"/>
  <c r="V26" i="18"/>
  <c r="W26" i="18"/>
  <c r="T26" i="18"/>
  <c r="U26" i="18"/>
  <c r="R26" i="18"/>
  <c r="S26" i="18"/>
  <c r="Q26" i="18"/>
  <c r="P26" i="18"/>
  <c r="N25" i="18"/>
  <c r="O25" i="18"/>
  <c r="V25" i="18"/>
  <c r="W25" i="18"/>
  <c r="T25" i="18"/>
  <c r="U25" i="18"/>
  <c r="R25" i="18"/>
  <c r="S25" i="18"/>
  <c r="Q25" i="18"/>
  <c r="P25" i="18"/>
  <c r="N24" i="18"/>
  <c r="O24" i="18"/>
  <c r="V24" i="18"/>
  <c r="W24" i="18"/>
  <c r="T24" i="18"/>
  <c r="U24" i="18"/>
  <c r="R24" i="18"/>
  <c r="S24" i="18"/>
  <c r="Q24" i="18"/>
  <c r="P24" i="18"/>
  <c r="N23" i="18"/>
  <c r="O23" i="18"/>
  <c r="V23" i="18"/>
  <c r="W23" i="18"/>
  <c r="T23" i="18"/>
  <c r="U23" i="18"/>
  <c r="R23" i="18"/>
  <c r="S23" i="18"/>
  <c r="Q23" i="18"/>
  <c r="P23" i="18"/>
  <c r="N22" i="18"/>
  <c r="O22" i="18"/>
  <c r="V22" i="18"/>
  <c r="W22" i="18"/>
  <c r="T22" i="18"/>
  <c r="U22" i="18"/>
  <c r="R22" i="18"/>
  <c r="S22" i="18"/>
  <c r="Q22" i="18"/>
  <c r="P22" i="18"/>
  <c r="N21" i="18"/>
  <c r="O21" i="18"/>
  <c r="V21" i="18"/>
  <c r="W21" i="18"/>
  <c r="T21" i="18"/>
  <c r="U21" i="18"/>
  <c r="R21" i="18"/>
  <c r="S21" i="18"/>
  <c r="Q21" i="18"/>
  <c r="P21" i="18"/>
  <c r="N20" i="18"/>
  <c r="O20" i="18"/>
  <c r="V20" i="18"/>
  <c r="W20" i="18"/>
  <c r="T20" i="18"/>
  <c r="U20" i="18"/>
  <c r="R20" i="18"/>
  <c r="S20" i="18"/>
  <c r="Q20" i="18"/>
  <c r="P20" i="18"/>
  <c r="N19" i="18"/>
  <c r="O19" i="18"/>
  <c r="V19" i="18"/>
  <c r="W19" i="18"/>
  <c r="T19" i="18"/>
  <c r="U19" i="18"/>
  <c r="R19" i="18"/>
  <c r="S19" i="18"/>
  <c r="Q19" i="18"/>
  <c r="P19" i="18"/>
  <c r="N18" i="18"/>
  <c r="O18" i="18"/>
  <c r="V18" i="18"/>
  <c r="W18" i="18"/>
  <c r="T18" i="18"/>
  <c r="U18" i="18"/>
  <c r="R18" i="18"/>
  <c r="S18" i="18"/>
  <c r="Q18" i="18"/>
  <c r="P18" i="18"/>
  <c r="N17" i="18"/>
  <c r="O17" i="18"/>
  <c r="V17" i="18"/>
  <c r="W17" i="18"/>
  <c r="T17" i="18"/>
  <c r="U17" i="18"/>
  <c r="R17" i="18"/>
  <c r="S17" i="18"/>
  <c r="Q17" i="18"/>
  <c r="P17" i="18"/>
  <c r="N16" i="18"/>
  <c r="O16" i="18"/>
  <c r="V16" i="18"/>
  <c r="W16" i="18"/>
  <c r="T16" i="18"/>
  <c r="U16" i="18"/>
  <c r="R16" i="18"/>
  <c r="S16" i="18"/>
  <c r="Q16" i="18"/>
  <c r="P16" i="18"/>
  <c r="N15" i="18"/>
  <c r="O15" i="18"/>
  <c r="V15" i="18"/>
  <c r="W15" i="18"/>
  <c r="T15" i="18"/>
  <c r="U15" i="18"/>
  <c r="R15" i="18"/>
  <c r="S15" i="18"/>
  <c r="Q15" i="18"/>
  <c r="P15" i="18"/>
  <c r="N14" i="18"/>
  <c r="O14" i="18"/>
  <c r="V14" i="18"/>
  <c r="W14" i="18"/>
  <c r="T14" i="18"/>
  <c r="U14" i="18"/>
  <c r="R14" i="18"/>
  <c r="S14" i="18"/>
  <c r="Q14" i="18"/>
  <c r="P14" i="18"/>
  <c r="N13" i="18"/>
  <c r="O13" i="18"/>
  <c r="V13" i="18"/>
  <c r="W13" i="18"/>
  <c r="T13" i="18"/>
  <c r="U13" i="18"/>
  <c r="R13" i="18"/>
  <c r="S13" i="18"/>
  <c r="Q13" i="18"/>
  <c r="P13" i="18"/>
  <c r="N12" i="18"/>
  <c r="O12" i="18"/>
  <c r="V12" i="18"/>
  <c r="W12" i="18"/>
  <c r="T12" i="18"/>
  <c r="U12" i="18"/>
  <c r="R12" i="18"/>
  <c r="S12" i="18"/>
  <c r="Q12" i="18"/>
  <c r="P12" i="18"/>
  <c r="N11" i="18"/>
  <c r="O11" i="18"/>
  <c r="V11" i="18"/>
  <c r="W11" i="18"/>
  <c r="T11" i="18"/>
  <c r="U11" i="18"/>
  <c r="R11" i="18"/>
  <c r="S11" i="18"/>
  <c r="Q11" i="18"/>
  <c r="P11" i="18"/>
  <c r="N10" i="18"/>
  <c r="O10" i="18"/>
  <c r="V10" i="18"/>
  <c r="W10" i="18"/>
  <c r="T10" i="18"/>
  <c r="U10" i="18"/>
  <c r="R10" i="18"/>
  <c r="S10" i="18"/>
  <c r="Q10" i="18"/>
  <c r="P10" i="18"/>
  <c r="N9" i="18"/>
  <c r="O9" i="18"/>
  <c r="V9" i="18"/>
  <c r="W9" i="18"/>
  <c r="T9" i="18"/>
  <c r="U9" i="18"/>
  <c r="R9" i="18"/>
  <c r="S9" i="18"/>
  <c r="Q9" i="18"/>
  <c r="P9" i="18"/>
  <c r="N8" i="18"/>
  <c r="O8" i="18"/>
  <c r="V8" i="18"/>
  <c r="W8" i="18"/>
  <c r="T8" i="18"/>
  <c r="U8" i="18"/>
  <c r="R8" i="18"/>
  <c r="S8" i="18"/>
  <c r="Q8" i="18"/>
  <c r="P8" i="18"/>
  <c r="N7" i="18"/>
  <c r="O7" i="18"/>
  <c r="V7" i="18"/>
  <c r="W7" i="18"/>
  <c r="T7" i="18"/>
  <c r="U7" i="18"/>
  <c r="R7" i="18"/>
  <c r="S7" i="18"/>
  <c r="Q7" i="18"/>
  <c r="P7" i="18"/>
  <c r="Q1" i="18"/>
  <c r="Q2" i="18"/>
  <c r="S3" i="18"/>
  <c r="R3" i="18"/>
  <c r="N15" i="12"/>
  <c r="O15" i="12"/>
  <c r="P15" i="12"/>
  <c r="Q15" i="12"/>
  <c r="R15" i="12"/>
  <c r="S15" i="12"/>
  <c r="T15" i="12"/>
  <c r="U15" i="12"/>
  <c r="V15" i="12"/>
  <c r="W15" i="12"/>
  <c r="N16" i="12"/>
  <c r="O16" i="12"/>
  <c r="P16" i="12"/>
  <c r="Q16" i="12"/>
  <c r="R16" i="12"/>
  <c r="S16" i="12"/>
  <c r="T16" i="12"/>
  <c r="U16" i="12"/>
  <c r="V16" i="12"/>
  <c r="W16" i="12"/>
  <c r="N17" i="12"/>
  <c r="O17" i="12"/>
  <c r="P17" i="12"/>
  <c r="Q17" i="12"/>
  <c r="R17" i="12"/>
  <c r="S17" i="12"/>
  <c r="T17" i="12"/>
  <c r="U17" i="12"/>
  <c r="V17" i="12"/>
  <c r="W17" i="12"/>
  <c r="N18" i="12"/>
  <c r="O18" i="12"/>
  <c r="P18" i="12"/>
  <c r="Q18" i="12"/>
  <c r="R18" i="12"/>
  <c r="S18" i="12"/>
  <c r="T18" i="12"/>
  <c r="U18" i="12"/>
  <c r="V18" i="12"/>
  <c r="W18" i="12"/>
  <c r="N41" i="16"/>
  <c r="O41" i="16"/>
  <c r="V41" i="16"/>
  <c r="W41" i="16"/>
  <c r="T41" i="16"/>
  <c r="U41" i="16"/>
  <c r="R41" i="16"/>
  <c r="S41" i="16"/>
  <c r="Q41" i="16"/>
  <c r="P41" i="16"/>
  <c r="N40" i="16"/>
  <c r="O40" i="16"/>
  <c r="V40" i="16"/>
  <c r="W40" i="16"/>
  <c r="T40" i="16"/>
  <c r="U40" i="16"/>
  <c r="R40" i="16"/>
  <c r="S40" i="16"/>
  <c r="Q40" i="16"/>
  <c r="P40" i="16"/>
  <c r="N39" i="16"/>
  <c r="O39" i="16"/>
  <c r="V39" i="16"/>
  <c r="W39" i="16"/>
  <c r="T39" i="16"/>
  <c r="U39" i="16"/>
  <c r="R39" i="16"/>
  <c r="S39" i="16"/>
  <c r="Q39" i="16"/>
  <c r="P39" i="16"/>
  <c r="N38" i="16"/>
  <c r="O38" i="16"/>
  <c r="V38" i="16"/>
  <c r="W38" i="16"/>
  <c r="T38" i="16"/>
  <c r="U38" i="16"/>
  <c r="R38" i="16"/>
  <c r="S38" i="16"/>
  <c r="Q38" i="16"/>
  <c r="P38" i="16"/>
  <c r="N37" i="16"/>
  <c r="O37" i="16"/>
  <c r="V37" i="16"/>
  <c r="W37" i="16"/>
  <c r="T37" i="16"/>
  <c r="U37" i="16"/>
  <c r="R37" i="16"/>
  <c r="S37" i="16"/>
  <c r="Q37" i="16"/>
  <c r="P37" i="16"/>
  <c r="N36" i="16"/>
  <c r="O36" i="16"/>
  <c r="V36" i="16"/>
  <c r="W36" i="16"/>
  <c r="T36" i="16"/>
  <c r="U36" i="16"/>
  <c r="R36" i="16"/>
  <c r="S36" i="16"/>
  <c r="Q36" i="16"/>
  <c r="P36" i="16"/>
  <c r="N35" i="16"/>
  <c r="O35" i="16"/>
  <c r="V35" i="16"/>
  <c r="W35" i="16"/>
  <c r="T35" i="16"/>
  <c r="U35" i="16"/>
  <c r="R35" i="16"/>
  <c r="S35" i="16"/>
  <c r="Q35" i="16"/>
  <c r="P35" i="16"/>
  <c r="N34" i="16"/>
  <c r="O34" i="16"/>
  <c r="V34" i="16"/>
  <c r="W34" i="16"/>
  <c r="T34" i="16"/>
  <c r="U34" i="16"/>
  <c r="R34" i="16"/>
  <c r="S34" i="16"/>
  <c r="Q34" i="16"/>
  <c r="P34" i="16"/>
  <c r="N33" i="16"/>
  <c r="O33" i="16"/>
  <c r="V33" i="16"/>
  <c r="W33" i="16"/>
  <c r="T33" i="16"/>
  <c r="U33" i="16"/>
  <c r="R33" i="16"/>
  <c r="S33" i="16"/>
  <c r="Q33" i="16"/>
  <c r="P33" i="16"/>
  <c r="N32" i="16"/>
  <c r="O32" i="16"/>
  <c r="V32" i="16"/>
  <c r="W32" i="16"/>
  <c r="T32" i="16"/>
  <c r="U32" i="16"/>
  <c r="R32" i="16"/>
  <c r="S32" i="16"/>
  <c r="Q32" i="16"/>
  <c r="P32" i="16"/>
  <c r="N31" i="16"/>
  <c r="O31" i="16"/>
  <c r="V31" i="16"/>
  <c r="W31" i="16"/>
  <c r="T31" i="16"/>
  <c r="U31" i="16"/>
  <c r="R31" i="16"/>
  <c r="S31" i="16"/>
  <c r="Q31" i="16"/>
  <c r="P31" i="16"/>
  <c r="N30" i="16"/>
  <c r="O30" i="16"/>
  <c r="V30" i="16"/>
  <c r="W30" i="16"/>
  <c r="T30" i="16"/>
  <c r="U30" i="16"/>
  <c r="R30" i="16"/>
  <c r="S30" i="16"/>
  <c r="Q30" i="16"/>
  <c r="P30" i="16"/>
  <c r="N29" i="16"/>
  <c r="O29" i="16"/>
  <c r="V29" i="16"/>
  <c r="W29" i="16"/>
  <c r="T29" i="16"/>
  <c r="U29" i="16"/>
  <c r="R29" i="16"/>
  <c r="S29" i="16"/>
  <c r="Q29" i="16"/>
  <c r="P29" i="16"/>
  <c r="N28" i="16"/>
  <c r="O28" i="16"/>
  <c r="V28" i="16"/>
  <c r="W28" i="16"/>
  <c r="T28" i="16"/>
  <c r="U28" i="16"/>
  <c r="R28" i="16"/>
  <c r="S28" i="16"/>
  <c r="Q28" i="16"/>
  <c r="P28" i="16"/>
  <c r="N27" i="16"/>
  <c r="O27" i="16"/>
  <c r="V27" i="16"/>
  <c r="W27" i="16"/>
  <c r="T27" i="16"/>
  <c r="U27" i="16"/>
  <c r="R27" i="16"/>
  <c r="S27" i="16"/>
  <c r="Q27" i="16"/>
  <c r="P27" i="16"/>
  <c r="N26" i="16"/>
  <c r="O26" i="16"/>
  <c r="V26" i="16"/>
  <c r="W26" i="16"/>
  <c r="T26" i="16"/>
  <c r="U26" i="16"/>
  <c r="R26" i="16"/>
  <c r="S26" i="16"/>
  <c r="Q26" i="16"/>
  <c r="P26" i="16"/>
  <c r="N25" i="16"/>
  <c r="O25" i="16"/>
  <c r="V25" i="16"/>
  <c r="W25" i="16"/>
  <c r="T25" i="16"/>
  <c r="U25" i="16"/>
  <c r="R25" i="16"/>
  <c r="S25" i="16"/>
  <c r="Q25" i="16"/>
  <c r="P25" i="16"/>
  <c r="N24" i="16"/>
  <c r="O24" i="16"/>
  <c r="V24" i="16"/>
  <c r="W24" i="16"/>
  <c r="T24" i="16"/>
  <c r="U24" i="16"/>
  <c r="R24" i="16"/>
  <c r="S24" i="16"/>
  <c r="Q24" i="16"/>
  <c r="P24" i="16"/>
  <c r="N23" i="16"/>
  <c r="O23" i="16"/>
  <c r="V23" i="16"/>
  <c r="W23" i="16"/>
  <c r="T23" i="16"/>
  <c r="U23" i="16"/>
  <c r="R23" i="16"/>
  <c r="S23" i="16"/>
  <c r="Q23" i="16"/>
  <c r="P23" i="16"/>
  <c r="N22" i="16"/>
  <c r="O22" i="16"/>
  <c r="V22" i="16"/>
  <c r="W22" i="16"/>
  <c r="T22" i="16"/>
  <c r="U22" i="16"/>
  <c r="R22" i="16"/>
  <c r="S22" i="16"/>
  <c r="Q22" i="16"/>
  <c r="P22" i="16"/>
  <c r="N21" i="16"/>
  <c r="O21" i="16"/>
  <c r="V21" i="16"/>
  <c r="W21" i="16"/>
  <c r="T21" i="16"/>
  <c r="U21" i="16"/>
  <c r="R21" i="16"/>
  <c r="S21" i="16"/>
  <c r="Q21" i="16"/>
  <c r="P21" i="16"/>
  <c r="N20" i="16"/>
  <c r="O20" i="16"/>
  <c r="V20" i="16"/>
  <c r="W20" i="16"/>
  <c r="T20" i="16"/>
  <c r="U20" i="16"/>
  <c r="R20" i="16"/>
  <c r="S20" i="16"/>
  <c r="Q20" i="16"/>
  <c r="P20" i="16"/>
  <c r="N19" i="16"/>
  <c r="O19" i="16"/>
  <c r="V19" i="16"/>
  <c r="W19" i="16"/>
  <c r="T19" i="16"/>
  <c r="U19" i="16"/>
  <c r="R19" i="16"/>
  <c r="S19" i="16"/>
  <c r="Q19" i="16"/>
  <c r="P19" i="16"/>
  <c r="N18" i="16"/>
  <c r="O18" i="16"/>
  <c r="V18" i="16"/>
  <c r="W18" i="16"/>
  <c r="T18" i="16"/>
  <c r="U18" i="16"/>
  <c r="R18" i="16"/>
  <c r="S18" i="16"/>
  <c r="Q18" i="16"/>
  <c r="P18" i="16"/>
  <c r="N17" i="16"/>
  <c r="O17" i="16"/>
  <c r="V17" i="16"/>
  <c r="W17" i="16"/>
  <c r="T17" i="16"/>
  <c r="U17" i="16"/>
  <c r="R17" i="16"/>
  <c r="S17" i="16"/>
  <c r="Q17" i="16"/>
  <c r="P17" i="16"/>
  <c r="N16" i="16"/>
  <c r="O16" i="16"/>
  <c r="V16" i="16"/>
  <c r="W16" i="16"/>
  <c r="T16" i="16"/>
  <c r="U16" i="16"/>
  <c r="R16" i="16"/>
  <c r="S16" i="16"/>
  <c r="Q16" i="16"/>
  <c r="P16" i="16"/>
  <c r="N15" i="16"/>
  <c r="O15" i="16"/>
  <c r="V15" i="16"/>
  <c r="W15" i="16"/>
  <c r="T15" i="16"/>
  <c r="U15" i="16"/>
  <c r="R15" i="16"/>
  <c r="S15" i="16"/>
  <c r="Q15" i="16"/>
  <c r="P15" i="16"/>
  <c r="N14" i="16"/>
  <c r="O14" i="16"/>
  <c r="V14" i="16"/>
  <c r="W14" i="16"/>
  <c r="T14" i="16"/>
  <c r="U14" i="16"/>
  <c r="R14" i="16"/>
  <c r="S14" i="16"/>
  <c r="Q14" i="16"/>
  <c r="P14" i="16"/>
  <c r="N13" i="16"/>
  <c r="O13" i="16"/>
  <c r="V13" i="16"/>
  <c r="W13" i="16"/>
  <c r="T13" i="16"/>
  <c r="U13" i="16"/>
  <c r="R13" i="16"/>
  <c r="S13" i="16"/>
  <c r="Q13" i="16"/>
  <c r="P13" i="16"/>
  <c r="N12" i="16"/>
  <c r="O12" i="16"/>
  <c r="V12" i="16"/>
  <c r="W12" i="16"/>
  <c r="T12" i="16"/>
  <c r="U12" i="16"/>
  <c r="R12" i="16"/>
  <c r="S12" i="16"/>
  <c r="Q12" i="16"/>
  <c r="P12" i="16"/>
  <c r="N11" i="16"/>
  <c r="O11" i="16"/>
  <c r="V11" i="16"/>
  <c r="W11" i="16"/>
  <c r="T11" i="16"/>
  <c r="U11" i="16"/>
  <c r="R11" i="16"/>
  <c r="S11" i="16"/>
  <c r="Q11" i="16"/>
  <c r="P11" i="16"/>
  <c r="N10" i="16"/>
  <c r="O10" i="16"/>
  <c r="V10" i="16"/>
  <c r="W10" i="16"/>
  <c r="T10" i="16"/>
  <c r="U10" i="16"/>
  <c r="R10" i="16"/>
  <c r="S10" i="16"/>
  <c r="Q10" i="16"/>
  <c r="P10" i="16"/>
  <c r="N9" i="16"/>
  <c r="O9" i="16"/>
  <c r="V9" i="16"/>
  <c r="W9" i="16"/>
  <c r="T9" i="16"/>
  <c r="U9" i="16"/>
  <c r="R9" i="16"/>
  <c r="S9" i="16"/>
  <c r="Q9" i="16"/>
  <c r="P9" i="16"/>
  <c r="N8" i="16"/>
  <c r="O8" i="16"/>
  <c r="V8" i="16"/>
  <c r="W8" i="16"/>
  <c r="T8" i="16"/>
  <c r="U8" i="16"/>
  <c r="R8" i="16"/>
  <c r="S8" i="16"/>
  <c r="Q8" i="16"/>
  <c r="P8" i="16"/>
  <c r="N7" i="16"/>
  <c r="O7" i="16"/>
  <c r="V7" i="16"/>
  <c r="W7" i="16"/>
  <c r="T7" i="16"/>
  <c r="U7" i="16"/>
  <c r="R7" i="16"/>
  <c r="S7" i="16"/>
  <c r="Q7" i="16"/>
  <c r="P7" i="16"/>
  <c r="Q1" i="16"/>
  <c r="Q2" i="16"/>
  <c r="S3" i="16"/>
  <c r="R3" i="16"/>
  <c r="N41" i="5"/>
  <c r="O41" i="5"/>
  <c r="V41" i="5"/>
  <c r="W41" i="5"/>
  <c r="N40" i="5"/>
  <c r="O40" i="5"/>
  <c r="P40" i="5"/>
  <c r="Q40" i="5"/>
  <c r="R40" i="5"/>
  <c r="S40" i="5"/>
  <c r="T40" i="5"/>
  <c r="U40" i="5"/>
  <c r="V40" i="5"/>
  <c r="W40" i="5"/>
  <c r="P41" i="5"/>
  <c r="Q41" i="5"/>
  <c r="R41" i="5"/>
  <c r="S41" i="5"/>
  <c r="T41" i="5"/>
  <c r="U41" i="5"/>
  <c r="N23" i="5"/>
  <c r="R23" i="5"/>
  <c r="N7" i="5"/>
  <c r="R7" i="5"/>
  <c r="Q1" i="5"/>
  <c r="Q2" i="5"/>
  <c r="O7" i="5"/>
  <c r="S3" i="5"/>
  <c r="R3" i="5"/>
  <c r="N41" i="14"/>
  <c r="O41" i="14"/>
  <c r="V41" i="14"/>
  <c r="W41" i="14"/>
  <c r="T41" i="14"/>
  <c r="U41" i="14"/>
  <c r="R41" i="14"/>
  <c r="S41" i="14"/>
  <c r="Q41" i="14"/>
  <c r="P41" i="14"/>
  <c r="N40" i="14"/>
  <c r="O40" i="14"/>
  <c r="V40" i="14"/>
  <c r="W40" i="14"/>
  <c r="T40" i="14"/>
  <c r="U40" i="14"/>
  <c r="R40" i="14"/>
  <c r="S40" i="14"/>
  <c r="Q40" i="14"/>
  <c r="P40" i="14"/>
  <c r="N39" i="14"/>
  <c r="O39" i="14"/>
  <c r="V39" i="14"/>
  <c r="W39" i="14"/>
  <c r="T39" i="14"/>
  <c r="U39" i="14"/>
  <c r="R39" i="14"/>
  <c r="S39" i="14"/>
  <c r="Q39" i="14"/>
  <c r="P39" i="14"/>
  <c r="N38" i="14"/>
  <c r="O38" i="14"/>
  <c r="V38" i="14"/>
  <c r="W38" i="14"/>
  <c r="T38" i="14"/>
  <c r="U38" i="14"/>
  <c r="R38" i="14"/>
  <c r="S38" i="14"/>
  <c r="Q38" i="14"/>
  <c r="P38" i="14"/>
  <c r="N37" i="14"/>
  <c r="O37" i="14"/>
  <c r="V37" i="14"/>
  <c r="W37" i="14"/>
  <c r="T37" i="14"/>
  <c r="U37" i="14"/>
  <c r="R37" i="14"/>
  <c r="S37" i="14"/>
  <c r="Q37" i="14"/>
  <c r="P37" i="14"/>
  <c r="N36" i="14"/>
  <c r="O36" i="14"/>
  <c r="V36" i="14"/>
  <c r="W36" i="14"/>
  <c r="T36" i="14"/>
  <c r="U36" i="14"/>
  <c r="R36" i="14"/>
  <c r="S36" i="14"/>
  <c r="Q36" i="14"/>
  <c r="P36" i="14"/>
  <c r="N35" i="14"/>
  <c r="O35" i="14"/>
  <c r="V35" i="14"/>
  <c r="W35" i="14"/>
  <c r="T35" i="14"/>
  <c r="U35" i="14"/>
  <c r="R35" i="14"/>
  <c r="S35" i="14"/>
  <c r="Q35" i="14"/>
  <c r="P35" i="14"/>
  <c r="N34" i="14"/>
  <c r="O34" i="14"/>
  <c r="V34" i="14"/>
  <c r="W34" i="14"/>
  <c r="T34" i="14"/>
  <c r="U34" i="14"/>
  <c r="R34" i="14"/>
  <c r="S34" i="14"/>
  <c r="Q34" i="14"/>
  <c r="P34" i="14"/>
  <c r="N33" i="14"/>
  <c r="O33" i="14"/>
  <c r="V33" i="14"/>
  <c r="W33" i="14"/>
  <c r="T33" i="14"/>
  <c r="U33" i="14"/>
  <c r="R33" i="14"/>
  <c r="S33" i="14"/>
  <c r="Q33" i="14"/>
  <c r="P33" i="14"/>
  <c r="N32" i="14"/>
  <c r="O32" i="14"/>
  <c r="V32" i="14"/>
  <c r="W32" i="14"/>
  <c r="T32" i="14"/>
  <c r="U32" i="14"/>
  <c r="R32" i="14"/>
  <c r="S32" i="14"/>
  <c r="Q32" i="14"/>
  <c r="P32" i="14"/>
  <c r="N31" i="14"/>
  <c r="O31" i="14"/>
  <c r="V31" i="14"/>
  <c r="W31" i="14"/>
  <c r="T31" i="14"/>
  <c r="U31" i="14"/>
  <c r="R31" i="14"/>
  <c r="S31" i="14"/>
  <c r="Q31" i="14"/>
  <c r="P31" i="14"/>
  <c r="N30" i="14"/>
  <c r="O30" i="14"/>
  <c r="V30" i="14"/>
  <c r="W30" i="14"/>
  <c r="T30" i="14"/>
  <c r="U30" i="14"/>
  <c r="R30" i="14"/>
  <c r="S30" i="14"/>
  <c r="Q30" i="14"/>
  <c r="P30" i="14"/>
  <c r="N29" i="14"/>
  <c r="O29" i="14"/>
  <c r="V29" i="14"/>
  <c r="W29" i="14"/>
  <c r="T29" i="14"/>
  <c r="U29" i="14"/>
  <c r="R29" i="14"/>
  <c r="S29" i="14"/>
  <c r="Q29" i="14"/>
  <c r="P29" i="14"/>
  <c r="N28" i="14"/>
  <c r="O28" i="14"/>
  <c r="V28" i="14"/>
  <c r="W28" i="14"/>
  <c r="T28" i="14"/>
  <c r="U28" i="14"/>
  <c r="R28" i="14"/>
  <c r="S28" i="14"/>
  <c r="Q28" i="14"/>
  <c r="P28" i="14"/>
  <c r="N27" i="14"/>
  <c r="O27" i="14"/>
  <c r="V27" i="14"/>
  <c r="W27" i="14"/>
  <c r="T27" i="14"/>
  <c r="U27" i="14"/>
  <c r="R27" i="14"/>
  <c r="S27" i="14"/>
  <c r="Q27" i="14"/>
  <c r="P27" i="14"/>
  <c r="N26" i="14"/>
  <c r="O26" i="14"/>
  <c r="V26" i="14"/>
  <c r="W26" i="14"/>
  <c r="T26" i="14"/>
  <c r="U26" i="14"/>
  <c r="R26" i="14"/>
  <c r="S26" i="14"/>
  <c r="Q26" i="14"/>
  <c r="P26" i="14"/>
  <c r="N25" i="14"/>
  <c r="O25" i="14"/>
  <c r="V25" i="14"/>
  <c r="W25" i="14"/>
  <c r="T25" i="14"/>
  <c r="U25" i="14"/>
  <c r="R25" i="14"/>
  <c r="S25" i="14"/>
  <c r="Q25" i="14"/>
  <c r="P25" i="14"/>
  <c r="N24" i="14"/>
  <c r="O24" i="14"/>
  <c r="V24" i="14"/>
  <c r="W24" i="14"/>
  <c r="T24" i="14"/>
  <c r="U24" i="14"/>
  <c r="R24" i="14"/>
  <c r="S24" i="14"/>
  <c r="Q24" i="14"/>
  <c r="P24" i="14"/>
  <c r="N23" i="14"/>
  <c r="O23" i="14"/>
  <c r="V23" i="14"/>
  <c r="W23" i="14"/>
  <c r="T23" i="14"/>
  <c r="U23" i="14"/>
  <c r="R23" i="14"/>
  <c r="S23" i="14"/>
  <c r="Q23" i="14"/>
  <c r="P23" i="14"/>
  <c r="N22" i="14"/>
  <c r="O22" i="14"/>
  <c r="V22" i="14"/>
  <c r="W22" i="14"/>
  <c r="T22" i="14"/>
  <c r="U22" i="14"/>
  <c r="R22" i="14"/>
  <c r="S22" i="14"/>
  <c r="Q22" i="14"/>
  <c r="P22" i="14"/>
  <c r="N21" i="14"/>
  <c r="O21" i="14"/>
  <c r="V21" i="14"/>
  <c r="W21" i="14"/>
  <c r="T21" i="14"/>
  <c r="U21" i="14"/>
  <c r="R21" i="14"/>
  <c r="S21" i="14"/>
  <c r="Q21" i="14"/>
  <c r="P21" i="14"/>
  <c r="N20" i="14"/>
  <c r="O20" i="14"/>
  <c r="V20" i="14"/>
  <c r="W20" i="14"/>
  <c r="T20" i="14"/>
  <c r="U20" i="14"/>
  <c r="R20" i="14"/>
  <c r="S20" i="14"/>
  <c r="Q20" i="14"/>
  <c r="P20" i="14"/>
  <c r="N19" i="14"/>
  <c r="O19" i="14"/>
  <c r="V19" i="14"/>
  <c r="W19" i="14"/>
  <c r="T19" i="14"/>
  <c r="U19" i="14"/>
  <c r="R19" i="14"/>
  <c r="S19" i="14"/>
  <c r="Q19" i="14"/>
  <c r="P19" i="14"/>
  <c r="N18" i="14"/>
  <c r="O18" i="14"/>
  <c r="V18" i="14"/>
  <c r="W18" i="14"/>
  <c r="T18" i="14"/>
  <c r="U18" i="14"/>
  <c r="R18" i="14"/>
  <c r="S18" i="14"/>
  <c r="Q18" i="14"/>
  <c r="P18" i="14"/>
  <c r="N17" i="14"/>
  <c r="O17" i="14"/>
  <c r="V17" i="14"/>
  <c r="W17" i="14"/>
  <c r="T17" i="14"/>
  <c r="U17" i="14"/>
  <c r="R17" i="14"/>
  <c r="S17" i="14"/>
  <c r="Q17" i="14"/>
  <c r="P17" i="14"/>
  <c r="N16" i="14"/>
  <c r="O16" i="14"/>
  <c r="V16" i="14"/>
  <c r="W16" i="14"/>
  <c r="T16" i="14"/>
  <c r="U16" i="14"/>
  <c r="R16" i="14"/>
  <c r="S16" i="14"/>
  <c r="Q16" i="14"/>
  <c r="P16" i="14"/>
  <c r="N15" i="14"/>
  <c r="O15" i="14"/>
  <c r="V15" i="14"/>
  <c r="W15" i="14"/>
  <c r="T15" i="14"/>
  <c r="U15" i="14"/>
  <c r="R15" i="14"/>
  <c r="S15" i="14"/>
  <c r="Q15" i="14"/>
  <c r="P15" i="14"/>
  <c r="N14" i="14"/>
  <c r="O14" i="14"/>
  <c r="V14" i="14"/>
  <c r="W14" i="14"/>
  <c r="T14" i="14"/>
  <c r="U14" i="14"/>
  <c r="R14" i="14"/>
  <c r="S14" i="14"/>
  <c r="Q14" i="14"/>
  <c r="P14" i="14"/>
  <c r="N13" i="14"/>
  <c r="O13" i="14"/>
  <c r="V13" i="14"/>
  <c r="W13" i="14"/>
  <c r="T13" i="14"/>
  <c r="U13" i="14"/>
  <c r="R13" i="14"/>
  <c r="S13" i="14"/>
  <c r="Q13" i="14"/>
  <c r="P13" i="14"/>
  <c r="N12" i="14"/>
  <c r="O12" i="14"/>
  <c r="V12" i="14"/>
  <c r="W12" i="14"/>
  <c r="T12" i="14"/>
  <c r="U12" i="14"/>
  <c r="R12" i="14"/>
  <c r="S12" i="14"/>
  <c r="Q12" i="14"/>
  <c r="P12" i="14"/>
  <c r="N11" i="14"/>
  <c r="O11" i="14"/>
  <c r="V11" i="14"/>
  <c r="W11" i="14"/>
  <c r="T11" i="14"/>
  <c r="U11" i="14"/>
  <c r="R11" i="14"/>
  <c r="S11" i="14"/>
  <c r="Q11" i="14"/>
  <c r="P11" i="14"/>
  <c r="N10" i="14"/>
  <c r="O10" i="14"/>
  <c r="V10" i="14"/>
  <c r="W10" i="14"/>
  <c r="T10" i="14"/>
  <c r="U10" i="14"/>
  <c r="R10" i="14"/>
  <c r="S10" i="14"/>
  <c r="Q10" i="14"/>
  <c r="P10" i="14"/>
  <c r="N9" i="14"/>
  <c r="O9" i="14"/>
  <c r="V9" i="14"/>
  <c r="W9" i="14"/>
  <c r="T9" i="14"/>
  <c r="U9" i="14"/>
  <c r="R9" i="14"/>
  <c r="S9" i="14"/>
  <c r="Q9" i="14"/>
  <c r="P9" i="14"/>
  <c r="N8" i="14"/>
  <c r="O8" i="14"/>
  <c r="V8" i="14"/>
  <c r="W8" i="14"/>
  <c r="T8" i="14"/>
  <c r="U8" i="14"/>
  <c r="R8" i="14"/>
  <c r="S8" i="14"/>
  <c r="Q8" i="14"/>
  <c r="P8" i="14"/>
  <c r="N7" i="14"/>
  <c r="O7" i="14"/>
  <c r="V7" i="14"/>
  <c r="W7" i="14"/>
  <c r="T7" i="14"/>
  <c r="U7" i="14"/>
  <c r="R7" i="14"/>
  <c r="S7" i="14"/>
  <c r="Q7" i="14"/>
  <c r="P7" i="14"/>
  <c r="Q1" i="14"/>
  <c r="Q2" i="14"/>
  <c r="S3" i="14"/>
  <c r="R3" i="14"/>
  <c r="N14" i="12"/>
  <c r="O14" i="12"/>
  <c r="V14" i="12"/>
  <c r="W14" i="12"/>
  <c r="T14" i="12"/>
  <c r="U14" i="12"/>
  <c r="R14" i="12"/>
  <c r="S14" i="12"/>
  <c r="Q14" i="12"/>
  <c r="P14" i="12"/>
  <c r="N13" i="12"/>
  <c r="O13" i="12"/>
  <c r="V13" i="12"/>
  <c r="W13" i="12"/>
  <c r="T13" i="12"/>
  <c r="U13" i="12"/>
  <c r="R13" i="12"/>
  <c r="S13" i="12"/>
  <c r="Q13" i="12"/>
  <c r="P13" i="12"/>
  <c r="N12" i="12"/>
  <c r="O12" i="12"/>
  <c r="V12" i="12"/>
  <c r="W12" i="12"/>
  <c r="T12" i="12"/>
  <c r="U12" i="12"/>
  <c r="R12" i="12"/>
  <c r="S12" i="12"/>
  <c r="Q12" i="12"/>
  <c r="P12" i="12"/>
  <c r="N11" i="12"/>
  <c r="O11" i="12"/>
  <c r="V11" i="12"/>
  <c r="W11" i="12"/>
  <c r="T11" i="12"/>
  <c r="U11" i="12"/>
  <c r="R11" i="12"/>
  <c r="S11" i="12"/>
  <c r="Q11" i="12"/>
  <c r="P11" i="12"/>
  <c r="N10" i="12"/>
  <c r="O10" i="12"/>
  <c r="V10" i="12"/>
  <c r="W10" i="12"/>
  <c r="T10" i="12"/>
  <c r="U10" i="12"/>
  <c r="R10" i="12"/>
  <c r="S10" i="12"/>
  <c r="Q10" i="12"/>
  <c r="P10" i="12"/>
  <c r="N9" i="12"/>
  <c r="O9" i="12"/>
  <c r="V9" i="12"/>
  <c r="W9" i="12"/>
  <c r="T9" i="12"/>
  <c r="U9" i="12"/>
  <c r="R9" i="12"/>
  <c r="S9" i="12"/>
  <c r="Q9" i="12"/>
  <c r="P9" i="12"/>
  <c r="N8" i="12"/>
  <c r="O8" i="12"/>
  <c r="V8" i="12"/>
  <c r="W8" i="12"/>
  <c r="T8" i="12"/>
  <c r="U8" i="12"/>
  <c r="R8" i="12"/>
  <c r="S8" i="12"/>
  <c r="Q8" i="12"/>
  <c r="P8" i="12"/>
  <c r="N7" i="12"/>
  <c r="O7" i="12"/>
  <c r="V7" i="12"/>
  <c r="W7" i="12"/>
  <c r="T7" i="12"/>
  <c r="U7" i="12"/>
  <c r="R7" i="12"/>
  <c r="S7" i="12"/>
  <c r="Q7" i="12"/>
  <c r="P7" i="12"/>
  <c r="N6" i="12"/>
  <c r="O6" i="12"/>
  <c r="V6" i="12"/>
  <c r="W6" i="12"/>
  <c r="T6" i="12"/>
  <c r="U6" i="12"/>
  <c r="R6" i="12"/>
  <c r="S6" i="12"/>
  <c r="Q6" i="12"/>
  <c r="P6" i="12"/>
  <c r="Q1" i="12"/>
  <c r="Q2" i="12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7" i="5"/>
  <c r="N8" i="5"/>
  <c r="T8" i="5"/>
  <c r="U8" i="5"/>
  <c r="N9" i="5"/>
  <c r="T9" i="5"/>
  <c r="U9" i="5"/>
  <c r="N10" i="5"/>
  <c r="V10" i="5"/>
  <c r="W10" i="5"/>
  <c r="N11" i="5"/>
  <c r="R11" i="5"/>
  <c r="S11" i="5"/>
  <c r="N12" i="5"/>
  <c r="T12" i="5"/>
  <c r="U12" i="5"/>
  <c r="N13" i="5"/>
  <c r="R13" i="5"/>
  <c r="S13" i="5"/>
  <c r="N14" i="5"/>
  <c r="T14" i="5"/>
  <c r="U14" i="5"/>
  <c r="N15" i="5"/>
  <c r="R15" i="5"/>
  <c r="S15" i="5"/>
  <c r="N16" i="5"/>
  <c r="T16" i="5"/>
  <c r="U16" i="5"/>
  <c r="N17" i="5"/>
  <c r="T17" i="5"/>
  <c r="U17" i="5"/>
  <c r="N18" i="5"/>
  <c r="T18" i="5"/>
  <c r="U18" i="5"/>
  <c r="N19" i="5"/>
  <c r="R19" i="5"/>
  <c r="S19" i="5"/>
  <c r="N20" i="5"/>
  <c r="R20" i="5"/>
  <c r="S20" i="5"/>
  <c r="N21" i="5"/>
  <c r="R21" i="5"/>
  <c r="S21" i="5"/>
  <c r="N22" i="5"/>
  <c r="V22" i="5"/>
  <c r="W22" i="5"/>
  <c r="S23" i="5"/>
  <c r="N24" i="5"/>
  <c r="R24" i="5"/>
  <c r="S24" i="5"/>
  <c r="N25" i="5"/>
  <c r="V25" i="5"/>
  <c r="W25" i="5"/>
  <c r="N26" i="5"/>
  <c r="T26" i="5"/>
  <c r="U26" i="5"/>
  <c r="N27" i="5"/>
  <c r="R27" i="5"/>
  <c r="S27" i="5"/>
  <c r="N28" i="5"/>
  <c r="V28" i="5"/>
  <c r="W28" i="5"/>
  <c r="N29" i="5"/>
  <c r="V29" i="5"/>
  <c r="W29" i="5"/>
  <c r="N30" i="5"/>
  <c r="V30" i="5"/>
  <c r="W30" i="5"/>
  <c r="N31" i="5"/>
  <c r="R31" i="5"/>
  <c r="S31" i="5"/>
  <c r="N32" i="5"/>
  <c r="T32" i="5"/>
  <c r="U32" i="5"/>
  <c r="N33" i="5"/>
  <c r="T33" i="5"/>
  <c r="U33" i="5"/>
  <c r="N34" i="5"/>
  <c r="T34" i="5"/>
  <c r="U34" i="5"/>
  <c r="N35" i="5"/>
  <c r="R35" i="5"/>
  <c r="S35" i="5"/>
  <c r="N36" i="5"/>
  <c r="R36" i="5"/>
  <c r="S36" i="5"/>
  <c r="N37" i="5"/>
  <c r="R37" i="5"/>
  <c r="S37" i="5"/>
  <c r="N38" i="5"/>
  <c r="T38" i="5"/>
  <c r="U38" i="5"/>
  <c r="N39" i="5"/>
  <c r="R39" i="5"/>
  <c r="S39" i="5"/>
  <c r="R8" i="5"/>
  <c r="S8" i="5"/>
  <c r="R17" i="5"/>
  <c r="S17" i="5"/>
  <c r="R32" i="5"/>
  <c r="S32" i="5"/>
  <c r="S7" i="5"/>
  <c r="V33" i="5"/>
  <c r="W33" i="5"/>
  <c r="T36" i="5"/>
  <c r="U36" i="5"/>
  <c r="R28" i="5"/>
  <c r="S28" i="5"/>
  <c r="T37" i="5"/>
  <c r="U37" i="5"/>
  <c r="T28" i="5"/>
  <c r="U28" i="5"/>
  <c r="R30" i="5"/>
  <c r="S30" i="5"/>
  <c r="R16" i="5"/>
  <c r="S16" i="5"/>
  <c r="V36" i="5"/>
  <c r="W36" i="5"/>
  <c r="T31" i="5"/>
  <c r="U31" i="5"/>
  <c r="T24" i="5"/>
  <c r="U24" i="5"/>
  <c r="V11" i="5"/>
  <c r="W11" i="5"/>
  <c r="T15" i="5"/>
  <c r="U15" i="5"/>
  <c r="V24" i="5"/>
  <c r="W24" i="5"/>
  <c r="R25" i="5"/>
  <c r="S25" i="5"/>
  <c r="V20" i="5"/>
  <c r="W20" i="5"/>
  <c r="R12" i="5"/>
  <c r="S12" i="5"/>
  <c r="T21" i="5"/>
  <c r="U21" i="5"/>
  <c r="V19" i="5"/>
  <c r="W19" i="5"/>
  <c r="V32" i="5"/>
  <c r="W32" i="5"/>
  <c r="V27" i="5"/>
  <c r="W27" i="5"/>
  <c r="T20" i="5"/>
  <c r="U20" i="5"/>
  <c r="V16" i="5"/>
  <c r="W16" i="5"/>
  <c r="V12" i="5"/>
  <c r="W12" i="5"/>
  <c r="V8" i="5"/>
  <c r="W8" i="5"/>
  <c r="T35" i="5"/>
  <c r="U35" i="5"/>
  <c r="V35" i="5"/>
  <c r="W35" i="5"/>
  <c r="T23" i="5"/>
  <c r="U23" i="5"/>
  <c r="T39" i="5"/>
  <c r="U39" i="5"/>
  <c r="V31" i="5"/>
  <c r="W31" i="5"/>
  <c r="V23" i="5"/>
  <c r="W23" i="5"/>
  <c r="R18" i="5"/>
  <c r="S18" i="5"/>
  <c r="V39" i="5"/>
  <c r="W39" i="5"/>
  <c r="R34" i="5"/>
  <c r="S34" i="5"/>
  <c r="T27" i="5"/>
  <c r="U27" i="5"/>
  <c r="T19" i="5"/>
  <c r="U19" i="5"/>
  <c r="V37" i="5"/>
  <c r="W37" i="5"/>
  <c r="R29" i="5"/>
  <c r="S29" i="5"/>
  <c r="T25" i="5"/>
  <c r="U25" i="5"/>
  <c r="V21" i="5"/>
  <c r="W21" i="5"/>
  <c r="R38" i="5"/>
  <c r="S38" i="5"/>
  <c r="T29" i="5"/>
  <c r="U29" i="5"/>
  <c r="R22" i="5"/>
  <c r="S22" i="5"/>
  <c r="V9" i="5"/>
  <c r="W9" i="5"/>
  <c r="R33" i="5"/>
  <c r="S33" i="5"/>
  <c r="R26" i="5"/>
  <c r="S26" i="5"/>
  <c r="T13" i="5"/>
  <c r="U13" i="5"/>
  <c r="T11" i="5"/>
  <c r="U11" i="5"/>
  <c r="V15" i="5"/>
  <c r="W15" i="5"/>
  <c r="R10" i="5"/>
  <c r="S10" i="5"/>
  <c r="V17" i="5"/>
  <c r="W17" i="5"/>
  <c r="R14" i="5"/>
  <c r="S14" i="5"/>
  <c r="R9" i="5"/>
  <c r="S9" i="5"/>
  <c r="V7" i="5"/>
  <c r="W7" i="5"/>
  <c r="V13" i="5"/>
  <c r="W13" i="5"/>
  <c r="T7" i="5"/>
  <c r="U7" i="5"/>
  <c r="T30" i="5"/>
  <c r="U30" i="5"/>
  <c r="T22" i="5"/>
  <c r="U22" i="5"/>
  <c r="T10" i="5"/>
  <c r="U10" i="5"/>
  <c r="V38" i="5"/>
  <c r="W38" i="5"/>
  <c r="V34" i="5"/>
  <c r="W34" i="5"/>
  <c r="V26" i="5"/>
  <c r="W26" i="5"/>
  <c r="V18" i="5"/>
  <c r="W18" i="5"/>
  <c r="V14" i="5"/>
  <c r="W14" i="5"/>
</calcChain>
</file>

<file path=xl/sharedStrings.xml><?xml version="1.0" encoding="utf-8"?>
<sst xmlns="http://schemas.openxmlformats.org/spreadsheetml/2006/main" count="570" uniqueCount="39">
  <si>
    <t>Weld</t>
  </si>
  <si>
    <t>Baseplate</t>
  </si>
  <si>
    <t>Material</t>
  </si>
  <si>
    <t>Depth</t>
  </si>
  <si>
    <t>X</t>
  </si>
  <si>
    <t>STRAIN</t>
  </si>
  <si>
    <t>DSTRAIN</t>
  </si>
  <si>
    <t>Transverse</t>
  </si>
  <si>
    <t>Normal</t>
  </si>
  <si>
    <t>Longitudinal</t>
  </si>
  <si>
    <t>Lattice strains</t>
  </si>
  <si>
    <t>Stresses</t>
  </si>
  <si>
    <t xml:space="preserve">E = </t>
  </si>
  <si>
    <t xml:space="preserve">nu = </t>
  </si>
  <si>
    <t>Gpa</t>
  </si>
  <si>
    <t>STRESS</t>
  </si>
  <si>
    <t>DSTRESS</t>
  </si>
  <si>
    <t>Sumstrain</t>
  </si>
  <si>
    <t>Dsumstrain</t>
  </si>
  <si>
    <t xml:space="preserve">G = </t>
  </si>
  <si>
    <t>Enu/(1+nu)(1-2nu) =</t>
  </si>
  <si>
    <t xml:space="preserve"> </t>
  </si>
  <si>
    <t>Norm/Tran</t>
  </si>
  <si>
    <t>Long</t>
  </si>
  <si>
    <t>d0's</t>
  </si>
  <si>
    <t>Long ISIS</t>
  </si>
  <si>
    <t>Norm ISIS</t>
  </si>
  <si>
    <t>Tran ISIS</t>
  </si>
  <si>
    <t>Dist</t>
  </si>
  <si>
    <t>Dist  weld c/l</t>
  </si>
  <si>
    <t>error</t>
  </si>
  <si>
    <t>x-ray</t>
  </si>
  <si>
    <t>X-ray tran</t>
  </si>
  <si>
    <t>weld D</t>
  </si>
  <si>
    <t>Norm</t>
  </si>
  <si>
    <t>1/2weld</t>
  </si>
  <si>
    <t>weld H</t>
  </si>
  <si>
    <t>DIFFERENT D0 FOR NORM &amp; TRAN/LONG!!!!</t>
  </si>
  <si>
    <t>SAME D0 FOR NORM &amp; TRAN/LONG!!!!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</si>
</sst>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8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3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6" fillId="33" borderId="0" xfId="0" applyFont="1" applyFill="1" applyAlignme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33" borderId="0" xfId="0" applyFill="1" applyAlignment="1">
      <alignment horizontal="center"/>
    </xf>
    <xf numFmtId="0" fontId="16" fillId="33" borderId="0" xfId="0" applyFont="1" applyFill="1" applyAlignment="1">
      <alignment horizontal="center"/>
    </xf>
  </cellXfs>
  <cellStyles count="18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externalLink" Target="externalLinks/externalLink1.xml"/><Relationship Id="rId1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'H_0.15(diff norm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'H_0.15(diff norm d0)'!$R$7:$R$41</c:f>
              <c:numCache>
                <c:formatCode>0</c:formatCode>
                <c:ptCount val="35"/>
                <c:pt idx="0">
                  <c:v>140.1566306090272</c:v>
                </c:pt>
                <c:pt idx="1">
                  <c:v>141.0817850013757</c:v>
                </c:pt>
                <c:pt idx="2">
                  <c:v>191.9752794335805</c:v>
                </c:pt>
                <c:pt idx="3">
                  <c:v>187.448740794451</c:v>
                </c:pt>
                <c:pt idx="4">
                  <c:v>191.2289998981862</c:v>
                </c:pt>
                <c:pt idx="5">
                  <c:v>106.1034745056078</c:v>
                </c:pt>
                <c:pt idx="6">
                  <c:v>269.6508781175413</c:v>
                </c:pt>
                <c:pt idx="7">
                  <c:v>13.41846028785221</c:v>
                </c:pt>
                <c:pt idx="8">
                  <c:v>180.980231030027</c:v>
                </c:pt>
                <c:pt idx="9">
                  <c:v>145.1193833047965</c:v>
                </c:pt>
                <c:pt idx="10">
                  <c:v>234.2000133540821</c:v>
                </c:pt>
                <c:pt idx="11">
                  <c:v>191.5673958044238</c:v>
                </c:pt>
                <c:pt idx="12">
                  <c:v>243.5059530537578</c:v>
                </c:pt>
                <c:pt idx="13">
                  <c:v>170.1525927870166</c:v>
                </c:pt>
                <c:pt idx="14">
                  <c:v>98.7496284138787</c:v>
                </c:pt>
                <c:pt idx="15">
                  <c:v>158.078749419906</c:v>
                </c:pt>
                <c:pt idx="16">
                  <c:v>124.3849314348705</c:v>
                </c:pt>
                <c:pt idx="17">
                  <c:v>246.237361922379</c:v>
                </c:pt>
                <c:pt idx="18">
                  <c:v>245.3549103753603</c:v>
                </c:pt>
                <c:pt idx="19">
                  <c:v>222.8625000468136</c:v>
                </c:pt>
                <c:pt idx="20">
                  <c:v>237.1597503388241</c:v>
                </c:pt>
                <c:pt idx="21">
                  <c:v>217.1178840720505</c:v>
                </c:pt>
                <c:pt idx="22">
                  <c:v>147.9038687288238</c:v>
                </c:pt>
                <c:pt idx="23">
                  <c:v>212.7156282996684</c:v>
                </c:pt>
                <c:pt idx="24">
                  <c:v>274.2043095887024</c:v>
                </c:pt>
                <c:pt idx="25">
                  <c:v>130.73264807489</c:v>
                </c:pt>
                <c:pt idx="26">
                  <c:v>234.6909670154407</c:v>
                </c:pt>
                <c:pt idx="27">
                  <c:v>72.32748568834537</c:v>
                </c:pt>
                <c:pt idx="28">
                  <c:v>208.3832521400416</c:v>
                </c:pt>
                <c:pt idx="29">
                  <c:v>62.77260838564217</c:v>
                </c:pt>
                <c:pt idx="30">
                  <c:v>134.3130981086777</c:v>
                </c:pt>
                <c:pt idx="31">
                  <c:v>165.6714205619602</c:v>
                </c:pt>
                <c:pt idx="32">
                  <c:v>149.2867874722086</c:v>
                </c:pt>
                <c:pt idx="33">
                  <c:v>206.8093789841738</c:v>
                </c:pt>
                <c:pt idx="34">
                  <c:v>193.4193050184152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'H_0.15(diff norm d0)'!$U$7:$U$47</c:f>
                <c:numCache>
                  <c:formatCode>General</c:formatCode>
                  <c:ptCount val="41"/>
                  <c:pt idx="0">
                    <c:v>92.36973002012816</c:v>
                  </c:pt>
                  <c:pt idx="1">
                    <c:v>98.50122050668111</c:v>
                  </c:pt>
                  <c:pt idx="2">
                    <c:v>95.19752904153024</c:v>
                  </c:pt>
                  <c:pt idx="3">
                    <c:v>98.60985915954814</c:v>
                  </c:pt>
                  <c:pt idx="4">
                    <c:v>109.2761204990222</c:v>
                  </c:pt>
                  <c:pt idx="5">
                    <c:v>106.3054382647813</c:v>
                  </c:pt>
                  <c:pt idx="6">
                    <c:v>108.6482077155725</c:v>
                  </c:pt>
                  <c:pt idx="7">
                    <c:v>109.4988044348018</c:v>
                  </c:pt>
                  <c:pt idx="8">
                    <c:v>102.7133547730239</c:v>
                  </c:pt>
                  <c:pt idx="9">
                    <c:v>101.8227917302334</c:v>
                  </c:pt>
                  <c:pt idx="10">
                    <c:v>112.3436304071067</c:v>
                  </c:pt>
                  <c:pt idx="11">
                    <c:v>101.0430744189141</c:v>
                  </c:pt>
                  <c:pt idx="12">
                    <c:v>133.4175441844112</c:v>
                  </c:pt>
                  <c:pt idx="13">
                    <c:v>135.1045720468407</c:v>
                  </c:pt>
                  <c:pt idx="14">
                    <c:v>145.9195596543568</c:v>
                  </c:pt>
                  <c:pt idx="15">
                    <c:v>124.3443508963047</c:v>
                  </c:pt>
                  <c:pt idx="16">
                    <c:v>123.8080223119825</c:v>
                  </c:pt>
                  <c:pt idx="17">
                    <c:v>129.7804793391359</c:v>
                  </c:pt>
                  <c:pt idx="18">
                    <c:v>106.8457019949583</c:v>
                  </c:pt>
                  <c:pt idx="19">
                    <c:v>153.2088731138786</c:v>
                  </c:pt>
                  <c:pt idx="20">
                    <c:v>192.1309521515697</c:v>
                  </c:pt>
                  <c:pt idx="21">
                    <c:v>107.0424286375712</c:v>
                  </c:pt>
                  <c:pt idx="22">
                    <c:v>114.8876704384896</c:v>
                  </c:pt>
                  <c:pt idx="23">
                    <c:v>98.98379815125259</c:v>
                  </c:pt>
                  <c:pt idx="24">
                    <c:v>131.4292786695628</c:v>
                  </c:pt>
                  <c:pt idx="25">
                    <c:v>125.3320806204168</c:v>
                  </c:pt>
                  <c:pt idx="26">
                    <c:v>113.0987559192797</c:v>
                  </c:pt>
                  <c:pt idx="27">
                    <c:v>136.0358853539119</c:v>
                  </c:pt>
                  <c:pt idx="28">
                    <c:v>113.9520530916155</c:v>
                  </c:pt>
                  <c:pt idx="29">
                    <c:v>99.19216044864285</c:v>
                  </c:pt>
                  <c:pt idx="30">
                    <c:v>102.041442238006</c:v>
                  </c:pt>
                  <c:pt idx="31">
                    <c:v>98.67938939846994</c:v>
                  </c:pt>
                  <c:pt idx="32">
                    <c:v>107.6845084347071</c:v>
                  </c:pt>
                  <c:pt idx="33">
                    <c:v>106.4916216617704</c:v>
                  </c:pt>
                  <c:pt idx="34">
                    <c:v>130.5505985719526</c:v>
                  </c:pt>
                </c:numCache>
              </c:numRef>
            </c:plus>
            <c:minus>
              <c:numRef>
                <c:f>'H_0.15(diff norm d0)'!$U$7:$U$47</c:f>
                <c:numCache>
                  <c:formatCode>General</c:formatCode>
                  <c:ptCount val="41"/>
                  <c:pt idx="0">
                    <c:v>92.36973002012816</c:v>
                  </c:pt>
                  <c:pt idx="1">
                    <c:v>98.50122050668111</c:v>
                  </c:pt>
                  <c:pt idx="2">
                    <c:v>95.19752904153024</c:v>
                  </c:pt>
                  <c:pt idx="3">
                    <c:v>98.60985915954814</c:v>
                  </c:pt>
                  <c:pt idx="4">
                    <c:v>109.2761204990222</c:v>
                  </c:pt>
                  <c:pt idx="5">
                    <c:v>106.3054382647813</c:v>
                  </c:pt>
                  <c:pt idx="6">
                    <c:v>108.6482077155725</c:v>
                  </c:pt>
                  <c:pt idx="7">
                    <c:v>109.4988044348018</c:v>
                  </c:pt>
                  <c:pt idx="8">
                    <c:v>102.7133547730239</c:v>
                  </c:pt>
                  <c:pt idx="9">
                    <c:v>101.8227917302334</c:v>
                  </c:pt>
                  <c:pt idx="10">
                    <c:v>112.3436304071067</c:v>
                  </c:pt>
                  <c:pt idx="11">
                    <c:v>101.0430744189141</c:v>
                  </c:pt>
                  <c:pt idx="12">
                    <c:v>133.4175441844112</c:v>
                  </c:pt>
                  <c:pt idx="13">
                    <c:v>135.1045720468407</c:v>
                  </c:pt>
                  <c:pt idx="14">
                    <c:v>145.9195596543568</c:v>
                  </c:pt>
                  <c:pt idx="15">
                    <c:v>124.3443508963047</c:v>
                  </c:pt>
                  <c:pt idx="16">
                    <c:v>123.8080223119825</c:v>
                  </c:pt>
                  <c:pt idx="17">
                    <c:v>129.7804793391359</c:v>
                  </c:pt>
                  <c:pt idx="18">
                    <c:v>106.8457019949583</c:v>
                  </c:pt>
                  <c:pt idx="19">
                    <c:v>153.2088731138786</c:v>
                  </c:pt>
                  <c:pt idx="20">
                    <c:v>192.1309521515697</c:v>
                  </c:pt>
                  <c:pt idx="21">
                    <c:v>107.0424286375712</c:v>
                  </c:pt>
                  <c:pt idx="22">
                    <c:v>114.8876704384896</c:v>
                  </c:pt>
                  <c:pt idx="23">
                    <c:v>98.98379815125259</c:v>
                  </c:pt>
                  <c:pt idx="24">
                    <c:v>131.4292786695628</c:v>
                  </c:pt>
                  <c:pt idx="25">
                    <c:v>125.3320806204168</c:v>
                  </c:pt>
                  <c:pt idx="26">
                    <c:v>113.0987559192797</c:v>
                  </c:pt>
                  <c:pt idx="27">
                    <c:v>136.0358853539119</c:v>
                  </c:pt>
                  <c:pt idx="28">
                    <c:v>113.9520530916155</c:v>
                  </c:pt>
                  <c:pt idx="29">
                    <c:v>99.19216044864285</c:v>
                  </c:pt>
                  <c:pt idx="30">
                    <c:v>102.041442238006</c:v>
                  </c:pt>
                  <c:pt idx="31">
                    <c:v>98.67938939846994</c:v>
                  </c:pt>
                  <c:pt idx="32">
                    <c:v>107.6845084347071</c:v>
                  </c:pt>
                  <c:pt idx="33">
                    <c:v>106.4916216617704</c:v>
                  </c:pt>
                  <c:pt idx="34">
                    <c:v>130.5505985719526</c:v>
                  </c:pt>
                </c:numCache>
              </c:numRef>
            </c:minus>
          </c:errBars>
          <c:xVal>
            <c:numRef>
              <c:f>'H_0.15(diff norm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'H_0.15(diff norm d0)'!$T$7:$T$41</c:f>
              <c:numCache>
                <c:formatCode>0</c:formatCode>
                <c:ptCount val="35"/>
                <c:pt idx="0">
                  <c:v>-165.0871587424166</c:v>
                </c:pt>
                <c:pt idx="1">
                  <c:v>-65.32201446903802</c:v>
                </c:pt>
                <c:pt idx="2">
                  <c:v>19.97824116766692</c:v>
                </c:pt>
                <c:pt idx="3">
                  <c:v>-26.82086660295594</c:v>
                </c:pt>
                <c:pt idx="4">
                  <c:v>32.86208341752813</c:v>
                </c:pt>
                <c:pt idx="5">
                  <c:v>-114.6964940979457</c:v>
                </c:pt>
                <c:pt idx="6">
                  <c:v>22.15881409106402</c:v>
                </c:pt>
                <c:pt idx="7">
                  <c:v>-175.3924585207826</c:v>
                </c:pt>
                <c:pt idx="8">
                  <c:v>-205.0586246924997</c:v>
                </c:pt>
                <c:pt idx="9">
                  <c:v>-138.951491464092</c:v>
                </c:pt>
                <c:pt idx="10">
                  <c:v>49.67901150124054</c:v>
                </c:pt>
                <c:pt idx="11">
                  <c:v>128.2959978436831</c:v>
                </c:pt>
                <c:pt idx="12">
                  <c:v>275.2481602857263</c:v>
                </c:pt>
                <c:pt idx="13">
                  <c:v>226.458968605955</c:v>
                </c:pt>
                <c:pt idx="14">
                  <c:v>261.6589832727307</c:v>
                </c:pt>
                <c:pt idx="15">
                  <c:v>334.8611873124444</c:v>
                </c:pt>
                <c:pt idx="16">
                  <c:v>259.2660072308654</c:v>
                </c:pt>
                <c:pt idx="17">
                  <c:v>320.1802223035552</c:v>
                </c:pt>
                <c:pt idx="18">
                  <c:v>341.5726423491392</c:v>
                </c:pt>
                <c:pt idx="19">
                  <c:v>363.2074214574597</c:v>
                </c:pt>
                <c:pt idx="20">
                  <c:v>358.0185843064192</c:v>
                </c:pt>
                <c:pt idx="21">
                  <c:v>224.1051065613977</c:v>
                </c:pt>
                <c:pt idx="22">
                  <c:v>47.77903869936534</c:v>
                </c:pt>
                <c:pt idx="23">
                  <c:v>50.7073281735561</c:v>
                </c:pt>
                <c:pt idx="24">
                  <c:v>120.8213929638899</c:v>
                </c:pt>
                <c:pt idx="25">
                  <c:v>-189.1220584145487</c:v>
                </c:pt>
                <c:pt idx="26">
                  <c:v>-160.7007493866276</c:v>
                </c:pt>
                <c:pt idx="27">
                  <c:v>-181.3712250683287</c:v>
                </c:pt>
                <c:pt idx="28">
                  <c:v>-15.19404731608521</c:v>
                </c:pt>
                <c:pt idx="29">
                  <c:v>-129.1841743284702</c:v>
                </c:pt>
                <c:pt idx="30">
                  <c:v>12.60740531485031</c:v>
                </c:pt>
                <c:pt idx="31">
                  <c:v>19.6122817099901</c:v>
                </c:pt>
                <c:pt idx="32">
                  <c:v>-29.67259356164491</c:v>
                </c:pt>
                <c:pt idx="33">
                  <c:v>24.533007301948</c:v>
                </c:pt>
                <c:pt idx="34">
                  <c:v>-118.022756634896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'H_0.15(diff norm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'H_0.15(diff norm d0)'!$V$7:$V$41</c:f>
              <c:numCache>
                <c:formatCode>0</c:formatCode>
                <c:ptCount val="35"/>
                <c:pt idx="0">
                  <c:v>-234.4693325708351</c:v>
                </c:pt>
                <c:pt idx="1">
                  <c:v>136.917128911196</c:v>
                </c:pt>
                <c:pt idx="2">
                  <c:v>266.5400842139382</c:v>
                </c:pt>
                <c:pt idx="3">
                  <c:v>459.6294625340441</c:v>
                </c:pt>
                <c:pt idx="4">
                  <c:v>581.79443037264</c:v>
                </c:pt>
                <c:pt idx="5">
                  <c:v>503.785182529215</c:v>
                </c:pt>
                <c:pt idx="6">
                  <c:v>606.380377242641</c:v>
                </c:pt>
                <c:pt idx="7">
                  <c:v>263.4585591701934</c:v>
                </c:pt>
                <c:pt idx="8">
                  <c:v>159.9052251875671</c:v>
                </c:pt>
                <c:pt idx="9">
                  <c:v>167.4427728645763</c:v>
                </c:pt>
                <c:pt idx="10">
                  <c:v>286.0366256192983</c:v>
                </c:pt>
                <c:pt idx="11">
                  <c:v>248.460451711256</c:v>
                </c:pt>
                <c:pt idx="12">
                  <c:v>353.3471093377717</c:v>
                </c:pt>
                <c:pt idx="13">
                  <c:v>292.671234880449</c:v>
                </c:pt>
                <c:pt idx="14">
                  <c:v>190.8806105653767</c:v>
                </c:pt>
                <c:pt idx="15">
                  <c:v>228.514507595553</c:v>
                </c:pt>
                <c:pt idx="16">
                  <c:v>195.988405320038</c:v>
                </c:pt>
                <c:pt idx="17">
                  <c:v>286.7038797710158</c:v>
                </c:pt>
                <c:pt idx="18">
                  <c:v>299.2526999670885</c:v>
                </c:pt>
                <c:pt idx="19">
                  <c:v>476.0922753728817</c:v>
                </c:pt>
                <c:pt idx="20">
                  <c:v>325.9192584410619</c:v>
                </c:pt>
                <c:pt idx="21">
                  <c:v>360.6419137996784</c:v>
                </c:pt>
                <c:pt idx="22">
                  <c:v>165.1649764844917</c:v>
                </c:pt>
                <c:pt idx="23">
                  <c:v>204.1519103380431</c:v>
                </c:pt>
                <c:pt idx="24">
                  <c:v>357.0924957639169</c:v>
                </c:pt>
                <c:pt idx="25">
                  <c:v>93.10864021077526</c:v>
                </c:pt>
                <c:pt idx="26">
                  <c:v>235.2376110378707</c:v>
                </c:pt>
                <c:pt idx="27">
                  <c:v>286.5958877739161</c:v>
                </c:pt>
                <c:pt idx="28">
                  <c:v>511.5386532600466</c:v>
                </c:pt>
                <c:pt idx="29">
                  <c:v>391.5095927384774</c:v>
                </c:pt>
                <c:pt idx="30">
                  <c:v>470.465803230313</c:v>
                </c:pt>
                <c:pt idx="31">
                  <c:v>444.5675681782203</c:v>
                </c:pt>
                <c:pt idx="32">
                  <c:v>205.9430354217993</c:v>
                </c:pt>
                <c:pt idx="33">
                  <c:v>232.3657451487585</c:v>
                </c:pt>
                <c:pt idx="34">
                  <c:v>-180.6079077843667</c:v>
                </c:pt>
              </c:numCache>
            </c:numRef>
          </c:yVal>
          <c:smooth val="0"/>
        </c:ser>
        <c:ser>
          <c:idx val="3"/>
          <c:order val="3"/>
          <c:tx>
            <c:v>fusionB</c:v>
          </c:tx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'H_0.15(diff norm d0)'!$AY$3:$AY$4</c:f>
              <c:numCache>
                <c:formatCode>General</c:formatCode>
                <c:ptCount val="2"/>
                <c:pt idx="0">
                  <c:v>-10.0</c:v>
                </c:pt>
                <c:pt idx="1">
                  <c:v>-10.0</c:v>
                </c:pt>
              </c:numCache>
            </c:numRef>
          </c:xVal>
          <c:yVal>
            <c:numRef>
              <c:f>'H_0.15(diff norm d0)'!$AX$3:$AX$4</c:f>
              <c:numCache>
                <c:formatCode>General</c:formatCode>
                <c:ptCount val="2"/>
                <c:pt idx="0">
                  <c:v>800.0</c:v>
                </c:pt>
                <c:pt idx="1">
                  <c:v>-800.0</c:v>
                </c:pt>
              </c:numCache>
            </c:numRef>
          </c:yVal>
          <c:smooth val="0"/>
        </c:ser>
        <c:ser>
          <c:idx val="4"/>
          <c:order val="4"/>
          <c:tx>
            <c:v>fusionA</c:v>
          </c:tx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'H_0.15(diff norm d0)'!$AY$5:$AY$6</c:f>
              <c:numCache>
                <c:formatCode>General</c:formatCode>
                <c:ptCount val="2"/>
                <c:pt idx="0">
                  <c:v>9.875</c:v>
                </c:pt>
                <c:pt idx="1">
                  <c:v>9.875</c:v>
                </c:pt>
              </c:numCache>
            </c:numRef>
          </c:xVal>
          <c:yVal>
            <c:numRef>
              <c:f>'H_0.15(diff norm d0)'!$AX$3:$AX$4</c:f>
              <c:numCache>
                <c:formatCode>General</c:formatCode>
                <c:ptCount val="2"/>
                <c:pt idx="0">
                  <c:v>800.0</c:v>
                </c:pt>
                <c:pt idx="1">
                  <c:v>-800.0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838648"/>
        <c:axId val="2139841864"/>
      </c:scatterChart>
      <c:valAx>
        <c:axId val="213983864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39841864"/>
        <c:crosses val="autoZero"/>
        <c:crossBetween val="midCat"/>
      </c:valAx>
      <c:valAx>
        <c:axId val="2139841864"/>
        <c:scaling>
          <c:orientation val="minMax"/>
          <c:max val="800.0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9838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'H_stress_Xray ave d0'!$R$5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'H_stress_Xray ave d0'!$Q$7:$Q$41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'H_stress_Xray ave d0'!$R$7:$R$41</c:f>
              <c:numCache>
                <c:formatCode>0</c:formatCode>
                <c:ptCount val="35"/>
                <c:pt idx="0">
                  <c:v>90.08509385694921</c:v>
                </c:pt>
                <c:pt idx="1">
                  <c:v>91.0834436051432</c:v>
                </c:pt>
                <c:pt idx="2">
                  <c:v>141.9895212306354</c:v>
                </c:pt>
                <c:pt idx="3">
                  <c:v>137.4876949698118</c:v>
                </c:pt>
                <c:pt idx="4">
                  <c:v>141.2947934594994</c:v>
                </c:pt>
                <c:pt idx="5">
                  <c:v>56.16913467923094</c:v>
                </c:pt>
                <c:pt idx="6">
                  <c:v>266.4578661940154</c:v>
                </c:pt>
                <c:pt idx="7">
                  <c:v>-53.2964073425881</c:v>
                </c:pt>
                <c:pt idx="8">
                  <c:v>72.99968629216257</c:v>
                </c:pt>
                <c:pt idx="9">
                  <c:v>37.19559739258063</c:v>
                </c:pt>
                <c:pt idx="10">
                  <c:v>126.3005490024179</c:v>
                </c:pt>
                <c:pt idx="11">
                  <c:v>83.71972083816068</c:v>
                </c:pt>
                <c:pt idx="12">
                  <c:v>135.6969822326299</c:v>
                </c:pt>
                <c:pt idx="13">
                  <c:v>62.37199791253656</c:v>
                </c:pt>
                <c:pt idx="14">
                  <c:v>-8.989868473274821</c:v>
                </c:pt>
                <c:pt idx="15">
                  <c:v>50.32382187977315</c:v>
                </c:pt>
                <c:pt idx="16">
                  <c:v>16.6235310082529</c:v>
                </c:pt>
                <c:pt idx="17">
                  <c:v>138.4186352677032</c:v>
                </c:pt>
                <c:pt idx="18">
                  <c:v>137.5484164955007</c:v>
                </c:pt>
                <c:pt idx="19">
                  <c:v>115.1429702022829</c:v>
                </c:pt>
                <c:pt idx="20">
                  <c:v>129.3750921812305</c:v>
                </c:pt>
                <c:pt idx="21">
                  <c:v>109.3176148634858</c:v>
                </c:pt>
                <c:pt idx="22">
                  <c:v>40.03981160626108</c:v>
                </c:pt>
                <c:pt idx="23">
                  <c:v>104.8080163288882</c:v>
                </c:pt>
                <c:pt idx="24">
                  <c:v>166.3171947670145</c:v>
                </c:pt>
                <c:pt idx="25">
                  <c:v>22.77967624172367</c:v>
                </c:pt>
                <c:pt idx="26">
                  <c:v>110.2120156935915</c:v>
                </c:pt>
                <c:pt idx="27">
                  <c:v>-81.6856846683288</c:v>
                </c:pt>
                <c:pt idx="28">
                  <c:v>158.4234986811897</c:v>
                </c:pt>
                <c:pt idx="29">
                  <c:v>12.83633443783155</c:v>
                </c:pt>
                <c:pt idx="30">
                  <c:v>84.38180494571003</c:v>
                </c:pt>
                <c:pt idx="31">
                  <c:v>115.7242502182147</c:v>
                </c:pt>
                <c:pt idx="32">
                  <c:v>99.30141006429657</c:v>
                </c:pt>
                <c:pt idx="33">
                  <c:v>156.8128801871027</c:v>
                </c:pt>
                <c:pt idx="34">
                  <c:v>143.341572817595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'H_stress_Xray ave d0'!$T$5</c:f>
              <c:strCache>
                <c:ptCount val="1"/>
                <c:pt idx="0">
                  <c:v>Transverse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'H_stress_Xray ave d0'!$U$7:$U$47</c:f>
                <c:numCache>
                  <c:formatCode>General</c:formatCode>
                  <c:ptCount val="41"/>
                  <c:pt idx="0">
                    <c:v>92.44718216155863</c:v>
                  </c:pt>
                  <c:pt idx="1">
                    <c:v>98.57995412511237</c:v>
                  </c:pt>
                  <c:pt idx="2">
                    <c:v>95.27630890782953</c:v>
                  </c:pt>
                  <c:pt idx="3">
                    <c:v>98.68935783677601</c:v>
                  </c:pt>
                  <c:pt idx="4">
                    <c:v>109.3573798683097</c:v>
                  </c:pt>
                  <c:pt idx="5">
                    <c:v>106.3858634152315</c:v>
                  </c:pt>
                  <c:pt idx="6">
                    <c:v>108.7826882497733</c:v>
                  </c:pt>
                  <c:pt idx="7">
                    <c:v>109.6080259594484</c:v>
                  </c:pt>
                  <c:pt idx="8">
                    <c:v>102.8832661723999</c:v>
                  </c:pt>
                  <c:pt idx="9">
                    <c:v>101.9936618480557</c:v>
                  </c:pt>
                  <c:pt idx="10">
                    <c:v>112.5169262063794</c:v>
                  </c:pt>
                  <c:pt idx="11">
                    <c:v>101.2144263699121</c:v>
                  </c:pt>
                  <c:pt idx="12">
                    <c:v>133.5977776809764</c:v>
                  </c:pt>
                  <c:pt idx="13">
                    <c:v>135.287435436806</c:v>
                  </c:pt>
                  <c:pt idx="14">
                    <c:v>146.1052782114675</c:v>
                  </c:pt>
                  <c:pt idx="15">
                    <c:v>124.5230327759739</c:v>
                  </c:pt>
                  <c:pt idx="16">
                    <c:v>123.9829510330186</c:v>
                  </c:pt>
                  <c:pt idx="17">
                    <c:v>129.958279940806</c:v>
                  </c:pt>
                  <c:pt idx="18">
                    <c:v>107.0159090136135</c:v>
                  </c:pt>
                  <c:pt idx="19">
                    <c:v>153.3962262524876</c:v>
                  </c:pt>
                  <c:pt idx="20">
                    <c:v>192.3315513761558</c:v>
                  </c:pt>
                  <c:pt idx="21">
                    <c:v>107.2145708168125</c:v>
                  </c:pt>
                  <c:pt idx="22">
                    <c:v>115.0611251389691</c:v>
                  </c:pt>
                  <c:pt idx="23">
                    <c:v>99.15254366048124</c:v>
                  </c:pt>
                  <c:pt idx="24">
                    <c:v>131.6067406571566</c:v>
                  </c:pt>
                  <c:pt idx="25">
                    <c:v>125.5088447042617</c:v>
                  </c:pt>
                  <c:pt idx="26">
                    <c:v>113.2512719711772</c:v>
                  </c:pt>
                  <c:pt idx="27">
                    <c:v>136.0471447454365</c:v>
                  </c:pt>
                  <c:pt idx="28">
                    <c:v>114.0308211778836</c:v>
                  </c:pt>
                  <c:pt idx="29">
                    <c:v>99.27163166597757</c:v>
                  </c:pt>
                  <c:pt idx="30">
                    <c:v>102.1203218642903</c:v>
                  </c:pt>
                  <c:pt idx="31">
                    <c:v>98.75847230582661</c:v>
                  </c:pt>
                  <c:pt idx="32">
                    <c:v>107.763712455479</c:v>
                  </c:pt>
                  <c:pt idx="33">
                    <c:v>106.5712056359828</c:v>
                  </c:pt>
                  <c:pt idx="34">
                    <c:v>130.6336448958814</c:v>
                  </c:pt>
                </c:numCache>
              </c:numRef>
            </c:plus>
            <c:minus>
              <c:numRef>
                <c:f>'H_stress_Xray ave d0'!$U$7:$U$47</c:f>
                <c:numCache>
                  <c:formatCode>General</c:formatCode>
                  <c:ptCount val="41"/>
                  <c:pt idx="0">
                    <c:v>92.44718216155863</c:v>
                  </c:pt>
                  <c:pt idx="1">
                    <c:v>98.57995412511237</c:v>
                  </c:pt>
                  <c:pt idx="2">
                    <c:v>95.27630890782953</c:v>
                  </c:pt>
                  <c:pt idx="3">
                    <c:v>98.68935783677601</c:v>
                  </c:pt>
                  <c:pt idx="4">
                    <c:v>109.3573798683097</c:v>
                  </c:pt>
                  <c:pt idx="5">
                    <c:v>106.3858634152315</c:v>
                  </c:pt>
                  <c:pt idx="6">
                    <c:v>108.7826882497733</c:v>
                  </c:pt>
                  <c:pt idx="7">
                    <c:v>109.6080259594484</c:v>
                  </c:pt>
                  <c:pt idx="8">
                    <c:v>102.8832661723999</c:v>
                  </c:pt>
                  <c:pt idx="9">
                    <c:v>101.9936618480557</c:v>
                  </c:pt>
                  <c:pt idx="10">
                    <c:v>112.5169262063794</c:v>
                  </c:pt>
                  <c:pt idx="11">
                    <c:v>101.2144263699121</c:v>
                  </c:pt>
                  <c:pt idx="12">
                    <c:v>133.5977776809764</c:v>
                  </c:pt>
                  <c:pt idx="13">
                    <c:v>135.287435436806</c:v>
                  </c:pt>
                  <c:pt idx="14">
                    <c:v>146.1052782114675</c:v>
                  </c:pt>
                  <c:pt idx="15">
                    <c:v>124.5230327759739</c:v>
                  </c:pt>
                  <c:pt idx="16">
                    <c:v>123.9829510330186</c:v>
                  </c:pt>
                  <c:pt idx="17">
                    <c:v>129.958279940806</c:v>
                  </c:pt>
                  <c:pt idx="18">
                    <c:v>107.0159090136135</c:v>
                  </c:pt>
                  <c:pt idx="19">
                    <c:v>153.3962262524876</c:v>
                  </c:pt>
                  <c:pt idx="20">
                    <c:v>192.3315513761558</c:v>
                  </c:pt>
                  <c:pt idx="21">
                    <c:v>107.2145708168125</c:v>
                  </c:pt>
                  <c:pt idx="22">
                    <c:v>115.0611251389691</c:v>
                  </c:pt>
                  <c:pt idx="23">
                    <c:v>99.15254366048124</c:v>
                  </c:pt>
                  <c:pt idx="24">
                    <c:v>131.6067406571566</c:v>
                  </c:pt>
                  <c:pt idx="25">
                    <c:v>125.5088447042617</c:v>
                  </c:pt>
                  <c:pt idx="26">
                    <c:v>113.2512719711772</c:v>
                  </c:pt>
                  <c:pt idx="27">
                    <c:v>136.0471447454365</c:v>
                  </c:pt>
                  <c:pt idx="28">
                    <c:v>114.0308211778836</c:v>
                  </c:pt>
                  <c:pt idx="29">
                    <c:v>99.27163166597757</c:v>
                  </c:pt>
                  <c:pt idx="30">
                    <c:v>102.1203218642903</c:v>
                  </c:pt>
                  <c:pt idx="31">
                    <c:v>98.75847230582661</c:v>
                  </c:pt>
                  <c:pt idx="32">
                    <c:v>107.763712455479</c:v>
                  </c:pt>
                  <c:pt idx="33">
                    <c:v>106.5712056359828</c:v>
                  </c:pt>
                  <c:pt idx="34">
                    <c:v>130.6336448958814</c:v>
                  </c:pt>
                </c:numCache>
              </c:numRef>
            </c:minus>
          </c:errBars>
          <c:xVal>
            <c:numRef>
              <c:f>'H_stress_Xray ave d0'!$Q$7:$Q$41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'H_stress_Xray ave d0'!$T$7:$T$41</c:f>
              <c:numCache>
                <c:formatCode>0</c:formatCode>
                <c:ptCount val="35"/>
                <c:pt idx="0">
                  <c:v>-140.1382286147895</c:v>
                </c:pt>
                <c:pt idx="1">
                  <c:v>-40.33015563533826</c:v>
                </c:pt>
                <c:pt idx="2">
                  <c:v>44.98452415126759</c:v>
                </c:pt>
                <c:pt idx="3">
                  <c:v>-1.811523814127705</c:v>
                </c:pt>
                <c:pt idx="4">
                  <c:v>57.8903331983991</c:v>
                </c:pt>
                <c:pt idx="5">
                  <c:v>-89.68494680654864</c:v>
                </c:pt>
                <c:pt idx="6">
                  <c:v>65.3582013271316</c:v>
                </c:pt>
                <c:pt idx="7">
                  <c:v>-141.1191121289779</c:v>
                </c:pt>
                <c:pt idx="8">
                  <c:v>-151.0788012877347</c:v>
                </c:pt>
                <c:pt idx="9">
                  <c:v>-84.92442952000153</c:v>
                </c:pt>
                <c:pt idx="10">
                  <c:v>103.7639405808209</c:v>
                </c:pt>
                <c:pt idx="11">
                  <c:v>182.4309926317901</c:v>
                </c:pt>
                <c:pt idx="12">
                  <c:v>329.43805415833</c:v>
                </c:pt>
                <c:pt idx="13">
                  <c:v>280.6535272424793</c:v>
                </c:pt>
                <c:pt idx="14">
                  <c:v>315.8893176957001</c:v>
                </c:pt>
                <c:pt idx="15">
                  <c:v>389.1012798600966</c:v>
                </c:pt>
                <c:pt idx="16">
                  <c:v>313.483937355125</c:v>
                </c:pt>
                <c:pt idx="17">
                  <c:v>374.3801119740853</c:v>
                </c:pt>
                <c:pt idx="18">
                  <c:v>395.7841221800586</c:v>
                </c:pt>
                <c:pt idx="19">
                  <c:v>417.4622744406856</c:v>
                </c:pt>
                <c:pt idx="20">
                  <c:v>412.244728070488</c:v>
                </c:pt>
                <c:pt idx="21">
                  <c:v>278.2855334014487</c:v>
                </c:pt>
                <c:pt idx="22">
                  <c:v>101.8876882923513</c:v>
                </c:pt>
                <c:pt idx="23">
                  <c:v>104.7920372661426</c:v>
                </c:pt>
                <c:pt idx="24">
                  <c:v>174.928599186535</c:v>
                </c:pt>
                <c:pt idx="25">
                  <c:v>-135.1203604124458</c:v>
                </c:pt>
                <c:pt idx="26">
                  <c:v>-113.1295939981431</c:v>
                </c:pt>
                <c:pt idx="27">
                  <c:v>-181.0529148253711</c:v>
                </c:pt>
                <c:pt idx="28">
                  <c:v>9.816305447569471</c:v>
                </c:pt>
                <c:pt idx="29">
                  <c:v>-104.1730361277349</c:v>
                </c:pt>
                <c:pt idx="30">
                  <c:v>37.63706075136146</c:v>
                </c:pt>
                <c:pt idx="31">
                  <c:v>44.63500737775484</c:v>
                </c:pt>
                <c:pt idx="32">
                  <c:v>-4.670970751635691</c:v>
                </c:pt>
                <c:pt idx="33">
                  <c:v>49.5349364712352</c:v>
                </c:pt>
                <c:pt idx="34">
                  <c:v>-93.07240215390361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'H_stress_Xray ave d0'!$V$5</c:f>
              <c:strCache>
                <c:ptCount val="1"/>
                <c:pt idx="0">
                  <c:v>Longitudinal</c:v>
                </c:pt>
              </c:strCache>
            </c:strRef>
          </c:tx>
          <c:xVal>
            <c:numRef>
              <c:f>'H_stress_Xray ave d0'!$Q$7:$Q$41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'H_stress_Xray ave d0'!$V$7:$V$41</c:f>
              <c:numCache>
                <c:formatCode>0</c:formatCode>
                <c:ptCount val="35"/>
                <c:pt idx="0">
                  <c:v>-209.5262220757118</c:v>
                </c:pt>
                <c:pt idx="1">
                  <c:v>161.9426895942398</c:v>
                </c:pt>
                <c:pt idx="2">
                  <c:v>291.5865187844759</c:v>
                </c:pt>
                <c:pt idx="3">
                  <c:v>484.7138593370698</c:v>
                </c:pt>
                <c:pt idx="4">
                  <c:v>606.9068259296782</c:v>
                </c:pt>
                <c:pt idx="5">
                  <c:v>528.8909932138478</c:v>
                </c:pt>
                <c:pt idx="6">
                  <c:v>649.6690441534989</c:v>
                </c:pt>
                <c:pt idx="7">
                  <c:v>297.8242482688396</c:v>
                </c:pt>
                <c:pt idx="8">
                  <c:v>214.0090323480906</c:v>
                </c:pt>
                <c:pt idx="9">
                  <c:v>221.5754064365671</c:v>
                </c:pt>
                <c:pt idx="10">
                  <c:v>340.2051111375549</c:v>
                </c:pt>
                <c:pt idx="11">
                  <c:v>302.6424741483124</c:v>
                </c:pt>
                <c:pt idx="12">
                  <c:v>407.570809104294</c:v>
                </c:pt>
                <c:pt idx="13">
                  <c:v>346.8958615693835</c:v>
                </c:pt>
                <c:pt idx="14">
                  <c:v>245.0979444517435</c:v>
                </c:pt>
                <c:pt idx="15">
                  <c:v>282.7304182822394</c:v>
                </c:pt>
                <c:pt idx="16">
                  <c:v>250.1956928108685</c:v>
                </c:pt>
                <c:pt idx="17">
                  <c:v>340.902496872054</c:v>
                </c:pt>
                <c:pt idx="18">
                  <c:v>353.4601274172659</c:v>
                </c:pt>
                <c:pt idx="19">
                  <c:v>530.3918740048464</c:v>
                </c:pt>
                <c:pt idx="20">
                  <c:v>380.144563827851</c:v>
                </c:pt>
                <c:pt idx="21">
                  <c:v>414.8745184311749</c:v>
                </c:pt>
                <c:pt idx="22">
                  <c:v>219.3197782254946</c:v>
                </c:pt>
                <c:pt idx="23">
                  <c:v>258.2941079101745</c:v>
                </c:pt>
                <c:pt idx="24">
                  <c:v>411.2832329076197</c:v>
                </c:pt>
                <c:pt idx="25">
                  <c:v>147.2083113544725</c:v>
                </c:pt>
                <c:pt idx="26">
                  <c:v>282.9424894225468</c:v>
                </c:pt>
                <c:pt idx="27">
                  <c:v>287.0122822383306</c:v>
                </c:pt>
                <c:pt idx="28">
                  <c:v>536.6299210513822</c:v>
                </c:pt>
                <c:pt idx="29">
                  <c:v>416.6007665169086</c:v>
                </c:pt>
                <c:pt idx="30">
                  <c:v>495.5663534818685</c:v>
                </c:pt>
                <c:pt idx="31">
                  <c:v>469.6564012839655</c:v>
                </c:pt>
                <c:pt idx="32">
                  <c:v>230.9832167145516</c:v>
                </c:pt>
                <c:pt idx="33">
                  <c:v>257.4021909189083</c:v>
                </c:pt>
                <c:pt idx="34">
                  <c:v>-155.6623836204249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876936"/>
        <c:axId val="-2071909816"/>
      </c:scatterChart>
      <c:valAx>
        <c:axId val="-20718769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71909816"/>
        <c:crosses val="autoZero"/>
        <c:crossBetween val="midCat"/>
      </c:valAx>
      <c:valAx>
        <c:axId val="-2071909816"/>
        <c:scaling>
          <c:orientation val="minMax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718769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'H_stress_Xray ave d0'!$Q$7:$Q$41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'H_stress_Xray ave d0'!$R$7:$R$41</c:f>
              <c:numCache>
                <c:formatCode>0</c:formatCode>
                <c:ptCount val="35"/>
                <c:pt idx="0">
                  <c:v>90.08509385694921</c:v>
                </c:pt>
                <c:pt idx="1">
                  <c:v>91.0834436051432</c:v>
                </c:pt>
                <c:pt idx="2">
                  <c:v>141.9895212306354</c:v>
                </c:pt>
                <c:pt idx="3">
                  <c:v>137.4876949698118</c:v>
                </c:pt>
                <c:pt idx="4">
                  <c:v>141.2947934594994</c:v>
                </c:pt>
                <c:pt idx="5">
                  <c:v>56.16913467923094</c:v>
                </c:pt>
                <c:pt idx="6">
                  <c:v>266.4578661940154</c:v>
                </c:pt>
                <c:pt idx="7">
                  <c:v>-53.2964073425881</c:v>
                </c:pt>
                <c:pt idx="8">
                  <c:v>72.99968629216257</c:v>
                </c:pt>
                <c:pt idx="9">
                  <c:v>37.19559739258063</c:v>
                </c:pt>
                <c:pt idx="10">
                  <c:v>126.3005490024179</c:v>
                </c:pt>
                <c:pt idx="11">
                  <c:v>83.71972083816068</c:v>
                </c:pt>
                <c:pt idx="12">
                  <c:v>135.6969822326299</c:v>
                </c:pt>
                <c:pt idx="13">
                  <c:v>62.37199791253656</c:v>
                </c:pt>
                <c:pt idx="14">
                  <c:v>-8.989868473274821</c:v>
                </c:pt>
                <c:pt idx="15">
                  <c:v>50.32382187977315</c:v>
                </c:pt>
                <c:pt idx="16">
                  <c:v>16.6235310082529</c:v>
                </c:pt>
                <c:pt idx="17">
                  <c:v>138.4186352677032</c:v>
                </c:pt>
                <c:pt idx="18">
                  <c:v>137.5484164955007</c:v>
                </c:pt>
                <c:pt idx="19">
                  <c:v>115.1429702022829</c:v>
                </c:pt>
                <c:pt idx="20">
                  <c:v>129.3750921812305</c:v>
                </c:pt>
                <c:pt idx="21">
                  <c:v>109.3176148634858</c:v>
                </c:pt>
                <c:pt idx="22">
                  <c:v>40.03981160626108</c:v>
                </c:pt>
                <c:pt idx="23">
                  <c:v>104.8080163288882</c:v>
                </c:pt>
                <c:pt idx="24">
                  <c:v>166.3171947670145</c:v>
                </c:pt>
                <c:pt idx="25">
                  <c:v>22.77967624172367</c:v>
                </c:pt>
                <c:pt idx="26">
                  <c:v>110.2120156935915</c:v>
                </c:pt>
                <c:pt idx="27">
                  <c:v>-81.6856846683288</c:v>
                </c:pt>
                <c:pt idx="28">
                  <c:v>158.4234986811897</c:v>
                </c:pt>
                <c:pt idx="29">
                  <c:v>12.83633443783155</c:v>
                </c:pt>
                <c:pt idx="30">
                  <c:v>84.38180494571003</c:v>
                </c:pt>
                <c:pt idx="31">
                  <c:v>115.7242502182147</c:v>
                </c:pt>
                <c:pt idx="32">
                  <c:v>99.30141006429657</c:v>
                </c:pt>
                <c:pt idx="33">
                  <c:v>156.8128801871027</c:v>
                </c:pt>
                <c:pt idx="34">
                  <c:v>143.341572817595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'H_stress_Xray ave d0'!$Q$7:$Q$41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'H_stress_Xray ave d0'!$T$7:$T$41</c:f>
              <c:numCache>
                <c:formatCode>0</c:formatCode>
                <c:ptCount val="35"/>
                <c:pt idx="0">
                  <c:v>-140.1382286147895</c:v>
                </c:pt>
                <c:pt idx="1">
                  <c:v>-40.33015563533826</c:v>
                </c:pt>
                <c:pt idx="2">
                  <c:v>44.98452415126759</c:v>
                </c:pt>
                <c:pt idx="3">
                  <c:v>-1.811523814127705</c:v>
                </c:pt>
                <c:pt idx="4">
                  <c:v>57.8903331983991</c:v>
                </c:pt>
                <c:pt idx="5">
                  <c:v>-89.68494680654864</c:v>
                </c:pt>
                <c:pt idx="6">
                  <c:v>65.3582013271316</c:v>
                </c:pt>
                <c:pt idx="7">
                  <c:v>-141.1191121289779</c:v>
                </c:pt>
                <c:pt idx="8">
                  <c:v>-151.0788012877347</c:v>
                </c:pt>
                <c:pt idx="9">
                  <c:v>-84.92442952000153</c:v>
                </c:pt>
                <c:pt idx="10">
                  <c:v>103.7639405808209</c:v>
                </c:pt>
                <c:pt idx="11">
                  <c:v>182.4309926317901</c:v>
                </c:pt>
                <c:pt idx="12">
                  <c:v>329.43805415833</c:v>
                </c:pt>
                <c:pt idx="13">
                  <c:v>280.6535272424793</c:v>
                </c:pt>
                <c:pt idx="14">
                  <c:v>315.8893176957001</c:v>
                </c:pt>
                <c:pt idx="15">
                  <c:v>389.1012798600966</c:v>
                </c:pt>
                <c:pt idx="16">
                  <c:v>313.483937355125</c:v>
                </c:pt>
                <c:pt idx="17">
                  <c:v>374.3801119740853</c:v>
                </c:pt>
                <c:pt idx="18">
                  <c:v>395.7841221800586</c:v>
                </c:pt>
                <c:pt idx="19">
                  <c:v>417.4622744406856</c:v>
                </c:pt>
                <c:pt idx="20">
                  <c:v>412.244728070488</c:v>
                </c:pt>
                <c:pt idx="21">
                  <c:v>278.2855334014487</c:v>
                </c:pt>
                <c:pt idx="22">
                  <c:v>101.8876882923513</c:v>
                </c:pt>
                <c:pt idx="23">
                  <c:v>104.7920372661426</c:v>
                </c:pt>
                <c:pt idx="24">
                  <c:v>174.928599186535</c:v>
                </c:pt>
                <c:pt idx="25">
                  <c:v>-135.1203604124458</c:v>
                </c:pt>
                <c:pt idx="26">
                  <c:v>-113.1295939981431</c:v>
                </c:pt>
                <c:pt idx="27">
                  <c:v>-181.0529148253711</c:v>
                </c:pt>
                <c:pt idx="28">
                  <c:v>9.816305447569471</c:v>
                </c:pt>
                <c:pt idx="29">
                  <c:v>-104.1730361277349</c:v>
                </c:pt>
                <c:pt idx="30">
                  <c:v>37.63706075136146</c:v>
                </c:pt>
                <c:pt idx="31">
                  <c:v>44.63500737775484</c:v>
                </c:pt>
                <c:pt idx="32">
                  <c:v>-4.670970751635691</c:v>
                </c:pt>
                <c:pt idx="33">
                  <c:v>49.5349364712352</c:v>
                </c:pt>
                <c:pt idx="34">
                  <c:v>-93.07240215390361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noFill/>
            </a:ln>
          </c:spPr>
          <c:xVal>
            <c:numRef>
              <c:f>'H_stress_Xray ave d0'!$Q$7:$Q$41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'H_stress_Xray ave d0'!$V$7:$V$41</c:f>
              <c:numCache>
                <c:formatCode>0</c:formatCode>
                <c:ptCount val="35"/>
                <c:pt idx="0">
                  <c:v>-209.5262220757118</c:v>
                </c:pt>
                <c:pt idx="1">
                  <c:v>161.9426895942398</c:v>
                </c:pt>
                <c:pt idx="2">
                  <c:v>291.5865187844759</c:v>
                </c:pt>
                <c:pt idx="3">
                  <c:v>484.7138593370698</c:v>
                </c:pt>
                <c:pt idx="4">
                  <c:v>606.9068259296782</c:v>
                </c:pt>
                <c:pt idx="5">
                  <c:v>528.8909932138478</c:v>
                </c:pt>
                <c:pt idx="6">
                  <c:v>649.6690441534989</c:v>
                </c:pt>
                <c:pt idx="7">
                  <c:v>297.8242482688396</c:v>
                </c:pt>
                <c:pt idx="8">
                  <c:v>214.0090323480906</c:v>
                </c:pt>
                <c:pt idx="9">
                  <c:v>221.5754064365671</c:v>
                </c:pt>
                <c:pt idx="10">
                  <c:v>340.2051111375549</c:v>
                </c:pt>
                <c:pt idx="11">
                  <c:v>302.6424741483124</c:v>
                </c:pt>
                <c:pt idx="12">
                  <c:v>407.570809104294</c:v>
                </c:pt>
                <c:pt idx="13">
                  <c:v>346.8958615693835</c:v>
                </c:pt>
                <c:pt idx="14">
                  <c:v>245.0979444517435</c:v>
                </c:pt>
                <c:pt idx="15">
                  <c:v>282.7304182822394</c:v>
                </c:pt>
                <c:pt idx="16">
                  <c:v>250.1956928108685</c:v>
                </c:pt>
                <c:pt idx="17">
                  <c:v>340.902496872054</c:v>
                </c:pt>
                <c:pt idx="18">
                  <c:v>353.4601274172659</c:v>
                </c:pt>
                <c:pt idx="19">
                  <c:v>530.3918740048464</c:v>
                </c:pt>
                <c:pt idx="20">
                  <c:v>380.144563827851</c:v>
                </c:pt>
                <c:pt idx="21">
                  <c:v>414.8745184311749</c:v>
                </c:pt>
                <c:pt idx="22">
                  <c:v>219.3197782254946</c:v>
                </c:pt>
                <c:pt idx="23">
                  <c:v>258.2941079101745</c:v>
                </c:pt>
                <c:pt idx="24">
                  <c:v>411.2832329076197</c:v>
                </c:pt>
                <c:pt idx="25">
                  <c:v>147.2083113544725</c:v>
                </c:pt>
                <c:pt idx="26">
                  <c:v>282.9424894225468</c:v>
                </c:pt>
                <c:pt idx="27">
                  <c:v>287.0122822383306</c:v>
                </c:pt>
                <c:pt idx="28">
                  <c:v>536.6299210513822</c:v>
                </c:pt>
                <c:pt idx="29">
                  <c:v>416.6007665169086</c:v>
                </c:pt>
                <c:pt idx="30">
                  <c:v>495.5663534818685</c:v>
                </c:pt>
                <c:pt idx="31">
                  <c:v>469.6564012839655</c:v>
                </c:pt>
                <c:pt idx="32">
                  <c:v>230.9832167145516</c:v>
                </c:pt>
                <c:pt idx="33">
                  <c:v>257.4021909189083</c:v>
                </c:pt>
                <c:pt idx="34">
                  <c:v>-155.6623836204249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1931896"/>
        <c:axId val="-2071928968"/>
      </c:scatterChart>
      <c:valAx>
        <c:axId val="-20719318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71928968"/>
        <c:crosses val="autoZero"/>
        <c:crossBetween val="midCat"/>
      </c:valAx>
      <c:valAx>
        <c:axId val="-207192896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719318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'H_stress_Xray ave d0'!$Q$7:$Q$41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'H_stress_Xray ave d0'!$G$7:$G$41</c:f>
              <c:numCache>
                <c:formatCode>0</c:formatCode>
                <c:ptCount val="35"/>
                <c:pt idx="0">
                  <c:v>854.5051820467708</c:v>
                </c:pt>
                <c:pt idx="1">
                  <c:v>259.2360640756853</c:v>
                </c:pt>
                <c:pt idx="2">
                  <c:v>217.0437691301239</c:v>
                </c:pt>
                <c:pt idx="3">
                  <c:v>10.34109556085457</c:v>
                </c:pt>
                <c:pt idx="4">
                  <c:v>-203.856414074374</c:v>
                </c:pt>
                <c:pt idx="5">
                  <c:v>-303.6752650673311</c:v>
                </c:pt>
                <c:pt idx="6">
                  <c:v>301.1374429974494</c:v>
                </c:pt>
                <c:pt idx="7">
                  <c:v>-441.6992975534062</c:v>
                </c:pt>
                <c:pt idx="8">
                  <c:v>251.7237345239224</c:v>
                </c:pt>
                <c:pt idx="9">
                  <c:v>-4.848527927535047</c:v>
                </c:pt>
                <c:pt idx="10">
                  <c:v>9.041884187602886</c:v>
                </c:pt>
                <c:pt idx="11">
                  <c:v>-236.8220448194001</c:v>
                </c:pt>
                <c:pt idx="12">
                  <c:v>-321.2068158222947</c:v>
                </c:pt>
                <c:pt idx="13">
                  <c:v>-515.1901407035683</c:v>
                </c:pt>
                <c:pt idx="14">
                  <c:v>-754.8468267025411</c:v>
                </c:pt>
                <c:pt idx="15">
                  <c:v>-626.313880000368</c:v>
                </c:pt>
                <c:pt idx="16">
                  <c:v>-641.848933810115</c:v>
                </c:pt>
                <c:pt idx="17">
                  <c:v>-281.1840691327991</c:v>
                </c:pt>
                <c:pt idx="18">
                  <c:v>-328.3635154170461</c:v>
                </c:pt>
                <c:pt idx="19">
                  <c:v>-682.9826880112095</c:v>
                </c:pt>
                <c:pt idx="20">
                  <c:v>-420.4268615922926</c:v>
                </c:pt>
                <c:pt idx="21">
                  <c:v>-385.3054529529491</c:v>
                </c:pt>
                <c:pt idx="22">
                  <c:v>-226.8103591760717</c:v>
                </c:pt>
                <c:pt idx="23">
                  <c:v>14.29043490690623</c:v>
                </c:pt>
                <c:pt idx="24">
                  <c:v>9.89946263932371</c:v>
                </c:pt>
                <c:pt idx="25">
                  <c:v>88.15931808161899</c:v>
                </c:pt>
                <c:pt idx="26">
                  <c:v>284.8382044307201</c:v>
                </c:pt>
                <c:pt idx="27">
                  <c:v>-506.1559433816249</c:v>
                </c:pt>
                <c:pt idx="28">
                  <c:v>24.62979664310545</c:v>
                </c:pt>
                <c:pt idx="29">
                  <c:v>-339.2883185051687</c:v>
                </c:pt>
                <c:pt idx="30">
                  <c:v>-295.0688683617926</c:v>
                </c:pt>
                <c:pt idx="31">
                  <c:v>-128.5333827593957</c:v>
                </c:pt>
                <c:pt idx="32">
                  <c:v>163.3362781576368</c:v>
                </c:pt>
                <c:pt idx="33">
                  <c:v>322.1385659902841</c:v>
                </c:pt>
                <c:pt idx="34">
                  <c:v>968.1241492473043</c:v>
                </c:pt>
              </c:numCache>
            </c:numRef>
          </c:yVal>
          <c:smooth val="0"/>
        </c:ser>
        <c:ser>
          <c:idx val="1"/>
          <c:order val="1"/>
          <c:errBars>
            <c:errDir val="y"/>
            <c:errBarType val="both"/>
            <c:errValType val="cust"/>
            <c:noEndCap val="0"/>
            <c:plus>
              <c:numRef>
                <c:f>'H_stress_Xray ave d0'!$J$7:$J$47</c:f>
                <c:numCache>
                  <c:formatCode>General</c:formatCode>
                  <c:ptCount val="41"/>
                  <c:pt idx="0">
                    <c:v>195.5429363440738</c:v>
                  </c:pt>
                  <c:pt idx="1">
                    <c:v>191.8861561945371</c:v>
                  </c:pt>
                  <c:pt idx="2">
                    <c:v>204.1189946496559</c:v>
                  </c:pt>
                  <c:pt idx="3">
                    <c:v>225.7933963398459</c:v>
                  </c:pt>
                  <c:pt idx="4">
                    <c:v>231.1778309803614</c:v>
                  </c:pt>
                  <c:pt idx="5">
                    <c:v>216.5797462585944</c:v>
                  </c:pt>
                  <c:pt idx="6">
                    <c:v>211.1244177618181</c:v>
                  </c:pt>
                  <c:pt idx="7">
                    <c:v>238.7330412380749</c:v>
                  </c:pt>
                  <c:pt idx="8">
                    <c:v>245.2146991361013</c:v>
                  </c:pt>
                  <c:pt idx="9">
                    <c:v>217.3975781443362</c:v>
                  </c:pt>
                  <c:pt idx="10">
                    <c:v>216.258625386082</c:v>
                  </c:pt>
                  <c:pt idx="11">
                    <c:v>232.6107447232657</c:v>
                  </c:pt>
                  <c:pt idx="12">
                    <c:v>242.1656021822705</c:v>
                  </c:pt>
                  <c:pt idx="13">
                    <c:v>257.8671609223879</c:v>
                  </c:pt>
                  <c:pt idx="14">
                    <c:v>313.1950110964176</c:v>
                  </c:pt>
                  <c:pt idx="15">
                    <c:v>251.6728464584403</c:v>
                  </c:pt>
                  <c:pt idx="16">
                    <c:v>247.4553429511354</c:v>
                  </c:pt>
                  <c:pt idx="17">
                    <c:v>238.6144101314003</c:v>
                  </c:pt>
                  <c:pt idx="18">
                    <c:v>169.7245028420318</c:v>
                  </c:pt>
                  <c:pt idx="19">
                    <c:v>277.6891429281798</c:v>
                  </c:pt>
                  <c:pt idx="20">
                    <c:v>291.602857283229</c:v>
                  </c:pt>
                  <c:pt idx="21">
                    <c:v>223.4612461564667</c:v>
                  </c:pt>
                  <c:pt idx="22">
                    <c:v>219.3826034376466</c:v>
                  </c:pt>
                  <c:pt idx="23">
                    <c:v>203.56888693971</c:v>
                  </c:pt>
                  <c:pt idx="24">
                    <c:v>302.114821817699</c:v>
                  </c:pt>
                  <c:pt idx="25">
                    <c:v>282.8448961661063</c:v>
                  </c:pt>
                  <c:pt idx="26">
                    <c:v>219.9959910458224</c:v>
                  </c:pt>
                  <c:pt idx="27">
                    <c:v>254.5324856026347</c:v>
                  </c:pt>
                  <c:pt idx="28">
                    <c:v>232.431236828829</c:v>
                  </c:pt>
                  <c:pt idx="29">
                    <c:v>224.6099069188334</c:v>
                  </c:pt>
                  <c:pt idx="30">
                    <c:v>214.7211028372164</c:v>
                  </c:pt>
                  <c:pt idx="31">
                    <c:v>227.1787484276293</c:v>
                  </c:pt>
                  <c:pt idx="32">
                    <c:v>243.4605663062414</c:v>
                  </c:pt>
                  <c:pt idx="33">
                    <c:v>238.6309251576558</c:v>
                  </c:pt>
                  <c:pt idx="34">
                    <c:v>271.4196386002531</c:v>
                  </c:pt>
                </c:numCache>
              </c:numRef>
            </c:plus>
            <c:minus>
              <c:numRef>
                <c:f>'H_stress_Xray ave d0'!$J$7:$J$47</c:f>
                <c:numCache>
                  <c:formatCode>General</c:formatCode>
                  <c:ptCount val="41"/>
                  <c:pt idx="0">
                    <c:v>195.5429363440738</c:v>
                  </c:pt>
                  <c:pt idx="1">
                    <c:v>191.8861561945371</c:v>
                  </c:pt>
                  <c:pt idx="2">
                    <c:v>204.1189946496559</c:v>
                  </c:pt>
                  <c:pt idx="3">
                    <c:v>225.7933963398459</c:v>
                  </c:pt>
                  <c:pt idx="4">
                    <c:v>231.1778309803614</c:v>
                  </c:pt>
                  <c:pt idx="5">
                    <c:v>216.5797462585944</c:v>
                  </c:pt>
                  <c:pt idx="6">
                    <c:v>211.1244177618181</c:v>
                  </c:pt>
                  <c:pt idx="7">
                    <c:v>238.7330412380749</c:v>
                  </c:pt>
                  <c:pt idx="8">
                    <c:v>245.2146991361013</c:v>
                  </c:pt>
                  <c:pt idx="9">
                    <c:v>217.3975781443362</c:v>
                  </c:pt>
                  <c:pt idx="10">
                    <c:v>216.258625386082</c:v>
                  </c:pt>
                  <c:pt idx="11">
                    <c:v>232.6107447232657</c:v>
                  </c:pt>
                  <c:pt idx="12">
                    <c:v>242.1656021822705</c:v>
                  </c:pt>
                  <c:pt idx="13">
                    <c:v>257.8671609223879</c:v>
                  </c:pt>
                  <c:pt idx="14">
                    <c:v>313.1950110964176</c:v>
                  </c:pt>
                  <c:pt idx="15">
                    <c:v>251.6728464584403</c:v>
                  </c:pt>
                  <c:pt idx="16">
                    <c:v>247.4553429511354</c:v>
                  </c:pt>
                  <c:pt idx="17">
                    <c:v>238.6144101314003</c:v>
                  </c:pt>
                  <c:pt idx="18">
                    <c:v>169.7245028420318</c:v>
                  </c:pt>
                  <c:pt idx="19">
                    <c:v>277.6891429281798</c:v>
                  </c:pt>
                  <c:pt idx="20">
                    <c:v>291.602857283229</c:v>
                  </c:pt>
                  <c:pt idx="21">
                    <c:v>223.4612461564667</c:v>
                  </c:pt>
                  <c:pt idx="22">
                    <c:v>219.3826034376466</c:v>
                  </c:pt>
                  <c:pt idx="23">
                    <c:v>203.56888693971</c:v>
                  </c:pt>
                  <c:pt idx="24">
                    <c:v>302.114821817699</c:v>
                  </c:pt>
                  <c:pt idx="25">
                    <c:v>282.8448961661063</c:v>
                  </c:pt>
                  <c:pt idx="26">
                    <c:v>219.9959910458224</c:v>
                  </c:pt>
                  <c:pt idx="27">
                    <c:v>254.5324856026347</c:v>
                  </c:pt>
                  <c:pt idx="28">
                    <c:v>232.431236828829</c:v>
                  </c:pt>
                  <c:pt idx="29">
                    <c:v>224.6099069188334</c:v>
                  </c:pt>
                  <c:pt idx="30">
                    <c:v>214.7211028372164</c:v>
                  </c:pt>
                  <c:pt idx="31">
                    <c:v>227.1787484276293</c:v>
                  </c:pt>
                  <c:pt idx="32">
                    <c:v>243.4605663062414</c:v>
                  </c:pt>
                  <c:pt idx="33">
                    <c:v>238.6309251576558</c:v>
                  </c:pt>
                  <c:pt idx="34">
                    <c:v>271.4196386002531</c:v>
                  </c:pt>
                </c:numCache>
              </c:numRef>
            </c:minus>
          </c:errBars>
          <c:xVal>
            <c:numRef>
              <c:f>'H_stress_Xray ave d0'!$Q$7:$Q$41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'H_stress_Xray ave d0'!$I$7:$I$41</c:f>
              <c:numCache>
                <c:formatCode>0</c:formatCode>
                <c:ptCount val="35"/>
                <c:pt idx="0">
                  <c:v>-484.975966879709</c:v>
                </c:pt>
                <c:pt idx="1">
                  <c:v>-505.352149687116</c:v>
                </c:pt>
                <c:pt idx="2">
                  <c:v>-347.3489411498344</c:v>
                </c:pt>
                <c:pt idx="3">
                  <c:v>-800.1270864547935</c:v>
                </c:pt>
                <c:pt idx="4">
                  <c:v>-689.1187283207756</c:v>
                </c:pt>
                <c:pt idx="5">
                  <c:v>-1152.280830075503</c:v>
                </c:pt>
                <c:pt idx="6">
                  <c:v>-868.896970773511</c:v>
                </c:pt>
                <c:pt idx="7">
                  <c:v>-952.6677617651289</c:v>
                </c:pt>
                <c:pt idx="8">
                  <c:v>-1052.005647759117</c:v>
                </c:pt>
                <c:pt idx="9">
                  <c:v>-715.365048146195</c:v>
                </c:pt>
                <c:pt idx="10">
                  <c:v>-122.0802011744159</c:v>
                </c:pt>
                <c:pt idx="11">
                  <c:v>337.4980819798983</c:v>
                </c:pt>
                <c:pt idx="12">
                  <c:v>806.0139662908693</c:v>
                </c:pt>
                <c:pt idx="13">
                  <c:v>754.8114844888256</c:v>
                </c:pt>
                <c:pt idx="14">
                  <c:v>1135.359347371495</c:v>
                </c:pt>
                <c:pt idx="15">
                  <c:v>1344.754966430605</c:v>
                </c:pt>
                <c:pt idx="16">
                  <c:v>1085.338884935323</c:v>
                </c:pt>
                <c:pt idx="17">
                  <c:v>1091.682704431606</c:v>
                </c:pt>
                <c:pt idx="18">
                  <c:v>1174.0987722022</c:v>
                </c:pt>
                <c:pt idx="19">
                  <c:v>1075.965991194043</c:v>
                </c:pt>
                <c:pt idx="20">
                  <c:v>1225.360110854296</c:v>
                </c:pt>
                <c:pt idx="21">
                  <c:v>597.780618540653</c:v>
                </c:pt>
                <c:pt idx="22">
                  <c:v>133.0318324520897</c:v>
                </c:pt>
                <c:pt idx="23">
                  <c:v>14.19746581456842</c:v>
                </c:pt>
                <c:pt idx="24">
                  <c:v>60.00217926198801</c:v>
                </c:pt>
                <c:pt idx="25">
                  <c:v>-830.5318042699122</c:v>
                </c:pt>
                <c:pt idx="26">
                  <c:v>-1014.60388832119</c:v>
                </c:pt>
                <c:pt idx="27">
                  <c:v>-1084.292555204416</c:v>
                </c:pt>
                <c:pt idx="28">
                  <c:v>-839.9938730797757</c:v>
                </c:pt>
                <c:pt idx="29">
                  <c:v>-1020.070110886646</c:v>
                </c:pt>
                <c:pt idx="30">
                  <c:v>-567.0382891289116</c:v>
                </c:pt>
                <c:pt idx="31">
                  <c:v>-542.143522922071</c:v>
                </c:pt>
                <c:pt idx="32">
                  <c:v>-441.5939374986963</c:v>
                </c:pt>
                <c:pt idx="33">
                  <c:v>-302.0240156293086</c:v>
                </c:pt>
                <c:pt idx="34">
                  <c:v>-407.3753414959601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'H_stress_Xray ave d0'!$Q$7:$Q$41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'H_stress_Xray ave d0'!$K$7:$K$41</c:f>
              <c:numCache>
                <c:formatCode>0</c:formatCode>
                <c:ptCount val="35"/>
                <c:pt idx="0">
                  <c:v>-888.6879288341661</c:v>
                </c:pt>
                <c:pt idx="1">
                  <c:v>671.50804073952</c:v>
                </c:pt>
                <c:pt idx="2">
                  <c:v>1087.426300352468</c:v>
                </c:pt>
                <c:pt idx="3">
                  <c:v>2030.566051879447</c:v>
                </c:pt>
                <c:pt idx="4">
                  <c:v>2505.159047570303</c:v>
                </c:pt>
                <c:pt idx="5">
                  <c:v>2446.706457315895</c:v>
                </c:pt>
                <c:pt idx="6">
                  <c:v>2530.729751125353</c:v>
                </c:pt>
                <c:pt idx="7">
                  <c:v>1601.184516913082</c:v>
                </c:pt>
                <c:pt idx="8">
                  <c:v>1072.141747940231</c:v>
                </c:pt>
                <c:pt idx="9">
                  <c:v>1067.906724692022</c:v>
                </c:pt>
                <c:pt idx="10">
                  <c:v>1253.5775184284</c:v>
                </c:pt>
                <c:pt idx="11">
                  <c:v>1036.910338076028</c:v>
                </c:pt>
                <c:pt idx="12">
                  <c:v>1260.604540521933</c:v>
                </c:pt>
                <c:pt idx="13">
                  <c:v>1140.221429663541</c:v>
                </c:pt>
                <c:pt idx="14">
                  <c:v>723.4822666793834</c:v>
                </c:pt>
                <c:pt idx="15">
                  <c:v>725.869953613981</c:v>
                </c:pt>
                <c:pt idx="16">
                  <c:v>717.1163712232852</c:v>
                </c:pt>
                <c:pt idx="17">
                  <c:v>896.903852928878</c:v>
                </c:pt>
                <c:pt idx="18">
                  <c:v>927.8500754004966</c:v>
                </c:pt>
                <c:pt idx="19">
                  <c:v>1733.010934112797</c:v>
                </c:pt>
                <c:pt idx="20">
                  <c:v>1038.595518897135</c:v>
                </c:pt>
                <c:pt idx="21">
                  <c:v>1392.480167804515</c:v>
                </c:pt>
                <c:pt idx="22">
                  <c:v>816.2730829721957</c:v>
                </c:pt>
                <c:pt idx="23">
                  <c:v>907.300422288936</c:v>
                </c:pt>
                <c:pt idx="24">
                  <c:v>1435.156411821026</c:v>
                </c:pt>
                <c:pt idx="25">
                  <c:v>812.1077405557941</c:v>
                </c:pt>
                <c:pt idx="26">
                  <c:v>1289.81550612646</c:v>
                </c:pt>
                <c:pt idx="27">
                  <c:v>1638.995864075303</c:v>
                </c:pt>
                <c:pt idx="28">
                  <c:v>2225.103526796953</c:v>
                </c:pt>
                <c:pt idx="29">
                  <c:v>2009.886559045825</c:v>
                </c:pt>
                <c:pt idx="30">
                  <c:v>2097.277595848584</c:v>
                </c:pt>
                <c:pt idx="31">
                  <c:v>1930.708223441337</c:v>
                </c:pt>
                <c:pt idx="32">
                  <c:v>929.4849713954842</c:v>
                </c:pt>
                <c:pt idx="33">
                  <c:v>907.3854647935168</c:v>
                </c:pt>
                <c:pt idx="34">
                  <c:v>-771.5352336648112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284888"/>
        <c:axId val="2144287608"/>
      </c:scatterChart>
      <c:valAx>
        <c:axId val="21442848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4287608"/>
        <c:crosses val="autoZero"/>
        <c:crossBetween val="midCat"/>
      </c:valAx>
      <c:valAx>
        <c:axId val="214428760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4284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'H_stress_Xray ave d0'!$T$52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'H_stress_Xray ave d0'!$S$54:$S$62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-10.0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10.0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'H_stress_Xray ave d0'!$T$54:$T$62</c:f>
              <c:numCache>
                <c:formatCode>General</c:formatCode>
                <c:ptCount val="9"/>
                <c:pt idx="0">
                  <c:v>21.0</c:v>
                </c:pt>
                <c:pt idx="1">
                  <c:v>-58.0</c:v>
                </c:pt>
                <c:pt idx="2">
                  <c:v>-127.0</c:v>
                </c:pt>
                <c:pt idx="4">
                  <c:v>446.0</c:v>
                </c:pt>
                <c:pt idx="5">
                  <c:v>354.0</c:v>
                </c:pt>
                <c:pt idx="6">
                  <c:v>332.0</c:v>
                </c:pt>
                <c:pt idx="7">
                  <c:v>-132.0</c:v>
                </c:pt>
                <c:pt idx="8">
                  <c:v>7.0</c:v>
                </c:pt>
              </c:numCache>
            </c:numRef>
          </c:yVal>
          <c:smooth val="0"/>
        </c:ser>
        <c:ser>
          <c:idx val="1"/>
          <c:order val="1"/>
          <c:errBars>
            <c:errDir val="y"/>
            <c:errBarType val="both"/>
            <c:errValType val="cust"/>
            <c:noEndCap val="0"/>
            <c:plus>
              <c:numRef>
                <c:f>'H_stress_Xray ave d0'!$U$7:$U$47</c:f>
                <c:numCache>
                  <c:formatCode>General</c:formatCode>
                  <c:ptCount val="41"/>
                  <c:pt idx="0">
                    <c:v>92.44718216155863</c:v>
                  </c:pt>
                  <c:pt idx="1">
                    <c:v>98.57995412511237</c:v>
                  </c:pt>
                  <c:pt idx="2">
                    <c:v>95.27630890782953</c:v>
                  </c:pt>
                  <c:pt idx="3">
                    <c:v>98.68935783677601</c:v>
                  </c:pt>
                  <c:pt idx="4">
                    <c:v>109.3573798683097</c:v>
                  </c:pt>
                  <c:pt idx="5">
                    <c:v>106.3858634152315</c:v>
                  </c:pt>
                  <c:pt idx="6">
                    <c:v>108.7826882497733</c:v>
                  </c:pt>
                  <c:pt idx="7">
                    <c:v>109.6080259594484</c:v>
                  </c:pt>
                  <c:pt idx="8">
                    <c:v>102.8832661723999</c:v>
                  </c:pt>
                  <c:pt idx="9">
                    <c:v>101.9936618480557</c:v>
                  </c:pt>
                  <c:pt idx="10">
                    <c:v>112.5169262063794</c:v>
                  </c:pt>
                  <c:pt idx="11">
                    <c:v>101.2144263699121</c:v>
                  </c:pt>
                  <c:pt idx="12">
                    <c:v>133.5977776809764</c:v>
                  </c:pt>
                  <c:pt idx="13">
                    <c:v>135.287435436806</c:v>
                  </c:pt>
                  <c:pt idx="14">
                    <c:v>146.1052782114675</c:v>
                  </c:pt>
                  <c:pt idx="15">
                    <c:v>124.5230327759739</c:v>
                  </c:pt>
                  <c:pt idx="16">
                    <c:v>123.9829510330186</c:v>
                  </c:pt>
                  <c:pt idx="17">
                    <c:v>129.958279940806</c:v>
                  </c:pt>
                  <c:pt idx="18">
                    <c:v>107.0159090136135</c:v>
                  </c:pt>
                  <c:pt idx="19">
                    <c:v>153.3962262524876</c:v>
                  </c:pt>
                  <c:pt idx="20">
                    <c:v>192.3315513761558</c:v>
                  </c:pt>
                  <c:pt idx="21">
                    <c:v>107.2145708168125</c:v>
                  </c:pt>
                  <c:pt idx="22">
                    <c:v>115.0611251389691</c:v>
                  </c:pt>
                  <c:pt idx="23">
                    <c:v>99.15254366048124</c:v>
                  </c:pt>
                  <c:pt idx="24">
                    <c:v>131.6067406571566</c:v>
                  </c:pt>
                  <c:pt idx="25">
                    <c:v>125.5088447042617</c:v>
                  </c:pt>
                  <c:pt idx="26">
                    <c:v>113.2512719711772</c:v>
                  </c:pt>
                  <c:pt idx="27">
                    <c:v>136.0471447454365</c:v>
                  </c:pt>
                  <c:pt idx="28">
                    <c:v>114.0308211778836</c:v>
                  </c:pt>
                  <c:pt idx="29">
                    <c:v>99.27163166597757</c:v>
                  </c:pt>
                  <c:pt idx="30">
                    <c:v>102.1203218642903</c:v>
                  </c:pt>
                  <c:pt idx="31">
                    <c:v>98.75847230582661</c:v>
                  </c:pt>
                  <c:pt idx="32">
                    <c:v>107.763712455479</c:v>
                  </c:pt>
                  <c:pt idx="33">
                    <c:v>106.5712056359828</c:v>
                  </c:pt>
                  <c:pt idx="34">
                    <c:v>130.6336448958814</c:v>
                  </c:pt>
                </c:numCache>
              </c:numRef>
            </c:plus>
            <c:minus>
              <c:numRef>
                <c:f>'H_stress_Xray ave d0'!$U$7:$U$47</c:f>
                <c:numCache>
                  <c:formatCode>General</c:formatCode>
                  <c:ptCount val="41"/>
                  <c:pt idx="0">
                    <c:v>92.44718216155863</c:v>
                  </c:pt>
                  <c:pt idx="1">
                    <c:v>98.57995412511237</c:v>
                  </c:pt>
                  <c:pt idx="2">
                    <c:v>95.27630890782953</c:v>
                  </c:pt>
                  <c:pt idx="3">
                    <c:v>98.68935783677601</c:v>
                  </c:pt>
                  <c:pt idx="4">
                    <c:v>109.3573798683097</c:v>
                  </c:pt>
                  <c:pt idx="5">
                    <c:v>106.3858634152315</c:v>
                  </c:pt>
                  <c:pt idx="6">
                    <c:v>108.7826882497733</c:v>
                  </c:pt>
                  <c:pt idx="7">
                    <c:v>109.6080259594484</c:v>
                  </c:pt>
                  <c:pt idx="8">
                    <c:v>102.8832661723999</c:v>
                  </c:pt>
                  <c:pt idx="9">
                    <c:v>101.9936618480557</c:v>
                  </c:pt>
                  <c:pt idx="10">
                    <c:v>112.5169262063794</c:v>
                  </c:pt>
                  <c:pt idx="11">
                    <c:v>101.2144263699121</c:v>
                  </c:pt>
                  <c:pt idx="12">
                    <c:v>133.5977776809764</c:v>
                  </c:pt>
                  <c:pt idx="13">
                    <c:v>135.287435436806</c:v>
                  </c:pt>
                  <c:pt idx="14">
                    <c:v>146.1052782114675</c:v>
                  </c:pt>
                  <c:pt idx="15">
                    <c:v>124.5230327759739</c:v>
                  </c:pt>
                  <c:pt idx="16">
                    <c:v>123.9829510330186</c:v>
                  </c:pt>
                  <c:pt idx="17">
                    <c:v>129.958279940806</c:v>
                  </c:pt>
                  <c:pt idx="18">
                    <c:v>107.0159090136135</c:v>
                  </c:pt>
                  <c:pt idx="19">
                    <c:v>153.3962262524876</c:v>
                  </c:pt>
                  <c:pt idx="20">
                    <c:v>192.3315513761558</c:v>
                  </c:pt>
                  <c:pt idx="21">
                    <c:v>107.2145708168125</c:v>
                  </c:pt>
                  <c:pt idx="22">
                    <c:v>115.0611251389691</c:v>
                  </c:pt>
                  <c:pt idx="23">
                    <c:v>99.15254366048124</c:v>
                  </c:pt>
                  <c:pt idx="24">
                    <c:v>131.6067406571566</c:v>
                  </c:pt>
                  <c:pt idx="25">
                    <c:v>125.5088447042617</c:v>
                  </c:pt>
                  <c:pt idx="26">
                    <c:v>113.2512719711772</c:v>
                  </c:pt>
                  <c:pt idx="27">
                    <c:v>136.0471447454365</c:v>
                  </c:pt>
                  <c:pt idx="28">
                    <c:v>114.0308211778836</c:v>
                  </c:pt>
                  <c:pt idx="29">
                    <c:v>99.27163166597757</c:v>
                  </c:pt>
                  <c:pt idx="30">
                    <c:v>102.1203218642903</c:v>
                  </c:pt>
                  <c:pt idx="31">
                    <c:v>98.75847230582661</c:v>
                  </c:pt>
                  <c:pt idx="32">
                    <c:v>107.763712455479</c:v>
                  </c:pt>
                  <c:pt idx="33">
                    <c:v>106.5712056359828</c:v>
                  </c:pt>
                  <c:pt idx="34">
                    <c:v>130.6336448958814</c:v>
                  </c:pt>
                </c:numCache>
              </c:numRef>
            </c:minus>
          </c:errBars>
          <c:xVal>
            <c:numRef>
              <c:f>'H_stress_Xray ave d0'!$Q$7:$Q$41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'H_stress_Xray ave d0'!$T$7:$T$41</c:f>
              <c:numCache>
                <c:formatCode>0</c:formatCode>
                <c:ptCount val="35"/>
                <c:pt idx="0">
                  <c:v>-140.1382286147895</c:v>
                </c:pt>
                <c:pt idx="1">
                  <c:v>-40.33015563533826</c:v>
                </c:pt>
                <c:pt idx="2">
                  <c:v>44.98452415126759</c:v>
                </c:pt>
                <c:pt idx="3">
                  <c:v>-1.811523814127705</c:v>
                </c:pt>
                <c:pt idx="4">
                  <c:v>57.8903331983991</c:v>
                </c:pt>
                <c:pt idx="5">
                  <c:v>-89.68494680654864</c:v>
                </c:pt>
                <c:pt idx="6">
                  <c:v>65.3582013271316</c:v>
                </c:pt>
                <c:pt idx="7">
                  <c:v>-141.1191121289779</c:v>
                </c:pt>
                <c:pt idx="8">
                  <c:v>-151.0788012877347</c:v>
                </c:pt>
                <c:pt idx="9">
                  <c:v>-84.92442952000153</c:v>
                </c:pt>
                <c:pt idx="10">
                  <c:v>103.7639405808209</c:v>
                </c:pt>
                <c:pt idx="11">
                  <c:v>182.4309926317901</c:v>
                </c:pt>
                <c:pt idx="12">
                  <c:v>329.43805415833</c:v>
                </c:pt>
                <c:pt idx="13">
                  <c:v>280.6535272424793</c:v>
                </c:pt>
                <c:pt idx="14">
                  <c:v>315.8893176957001</c:v>
                </c:pt>
                <c:pt idx="15">
                  <c:v>389.1012798600966</c:v>
                </c:pt>
                <c:pt idx="16">
                  <c:v>313.483937355125</c:v>
                </c:pt>
                <c:pt idx="17">
                  <c:v>374.3801119740853</c:v>
                </c:pt>
                <c:pt idx="18">
                  <c:v>395.7841221800586</c:v>
                </c:pt>
                <c:pt idx="19">
                  <c:v>417.4622744406856</c:v>
                </c:pt>
                <c:pt idx="20">
                  <c:v>412.244728070488</c:v>
                </c:pt>
                <c:pt idx="21">
                  <c:v>278.2855334014487</c:v>
                </c:pt>
                <c:pt idx="22">
                  <c:v>101.8876882923513</c:v>
                </c:pt>
                <c:pt idx="23">
                  <c:v>104.7920372661426</c:v>
                </c:pt>
                <c:pt idx="24">
                  <c:v>174.928599186535</c:v>
                </c:pt>
                <c:pt idx="25">
                  <c:v>-135.1203604124458</c:v>
                </c:pt>
                <c:pt idx="26">
                  <c:v>-113.1295939981431</c:v>
                </c:pt>
                <c:pt idx="27">
                  <c:v>-181.0529148253711</c:v>
                </c:pt>
                <c:pt idx="28">
                  <c:v>9.816305447569471</c:v>
                </c:pt>
                <c:pt idx="29">
                  <c:v>-104.1730361277349</c:v>
                </c:pt>
                <c:pt idx="30">
                  <c:v>37.63706075136146</c:v>
                </c:pt>
                <c:pt idx="31">
                  <c:v>44.63500737775484</c:v>
                </c:pt>
                <c:pt idx="32">
                  <c:v>-4.670970751635691</c:v>
                </c:pt>
                <c:pt idx="33">
                  <c:v>49.5349364712352</c:v>
                </c:pt>
                <c:pt idx="34">
                  <c:v>-93.07240215390361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'H_stress_Xray ave d0'!$Q$7:$Q$41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'H_stress_Xray ave d0'!$V$7:$V$41</c:f>
              <c:numCache>
                <c:formatCode>0</c:formatCode>
                <c:ptCount val="35"/>
                <c:pt idx="0">
                  <c:v>-209.5262220757118</c:v>
                </c:pt>
                <c:pt idx="1">
                  <c:v>161.9426895942398</c:v>
                </c:pt>
                <c:pt idx="2">
                  <c:v>291.5865187844759</c:v>
                </c:pt>
                <c:pt idx="3">
                  <c:v>484.7138593370698</c:v>
                </c:pt>
                <c:pt idx="4">
                  <c:v>606.9068259296782</c:v>
                </c:pt>
                <c:pt idx="5">
                  <c:v>528.8909932138478</c:v>
                </c:pt>
                <c:pt idx="6">
                  <c:v>649.6690441534989</c:v>
                </c:pt>
                <c:pt idx="7">
                  <c:v>297.8242482688396</c:v>
                </c:pt>
                <c:pt idx="8">
                  <c:v>214.0090323480906</c:v>
                </c:pt>
                <c:pt idx="9">
                  <c:v>221.5754064365671</c:v>
                </c:pt>
                <c:pt idx="10">
                  <c:v>340.2051111375549</c:v>
                </c:pt>
                <c:pt idx="11">
                  <c:v>302.6424741483124</c:v>
                </c:pt>
                <c:pt idx="12">
                  <c:v>407.570809104294</c:v>
                </c:pt>
                <c:pt idx="13">
                  <c:v>346.8958615693835</c:v>
                </c:pt>
                <c:pt idx="14">
                  <c:v>245.0979444517435</c:v>
                </c:pt>
                <c:pt idx="15">
                  <c:v>282.7304182822394</c:v>
                </c:pt>
                <c:pt idx="16">
                  <c:v>250.1956928108685</c:v>
                </c:pt>
                <c:pt idx="17">
                  <c:v>340.902496872054</c:v>
                </c:pt>
                <c:pt idx="18">
                  <c:v>353.4601274172659</c:v>
                </c:pt>
                <c:pt idx="19">
                  <c:v>530.3918740048464</c:v>
                </c:pt>
                <c:pt idx="20">
                  <c:v>380.144563827851</c:v>
                </c:pt>
                <c:pt idx="21">
                  <c:v>414.8745184311749</c:v>
                </c:pt>
                <c:pt idx="22">
                  <c:v>219.3197782254946</c:v>
                </c:pt>
                <c:pt idx="23">
                  <c:v>258.2941079101745</c:v>
                </c:pt>
                <c:pt idx="24">
                  <c:v>411.2832329076197</c:v>
                </c:pt>
                <c:pt idx="25">
                  <c:v>147.2083113544725</c:v>
                </c:pt>
                <c:pt idx="26">
                  <c:v>282.9424894225468</c:v>
                </c:pt>
                <c:pt idx="27">
                  <c:v>287.0122822383306</c:v>
                </c:pt>
                <c:pt idx="28">
                  <c:v>536.6299210513822</c:v>
                </c:pt>
                <c:pt idx="29">
                  <c:v>416.6007665169086</c:v>
                </c:pt>
                <c:pt idx="30">
                  <c:v>495.5663534818685</c:v>
                </c:pt>
                <c:pt idx="31">
                  <c:v>469.6564012839655</c:v>
                </c:pt>
                <c:pt idx="32">
                  <c:v>230.9832167145516</c:v>
                </c:pt>
                <c:pt idx="33">
                  <c:v>257.4021909189083</c:v>
                </c:pt>
                <c:pt idx="34">
                  <c:v>-155.6623836204249</c:v>
                </c:pt>
              </c:numCache>
            </c:numRef>
          </c:yVal>
          <c:smooth val="0"/>
        </c:ser>
        <c:ser>
          <c:idx val="3"/>
          <c:order val="3"/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'H_stress_Xray ave d0'!$S$54:$S$62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-10.0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10.0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'H_stress_Xray ave d0'!$V$54:$V$62</c:f>
              <c:numCache>
                <c:formatCode>General</c:formatCode>
                <c:ptCount val="9"/>
                <c:pt idx="0">
                  <c:v>106.0</c:v>
                </c:pt>
                <c:pt idx="1">
                  <c:v>396.0</c:v>
                </c:pt>
                <c:pt idx="2">
                  <c:v>305.0</c:v>
                </c:pt>
                <c:pt idx="4">
                  <c:v>470.0</c:v>
                </c:pt>
                <c:pt idx="5">
                  <c:v>396.0</c:v>
                </c:pt>
                <c:pt idx="6">
                  <c:v>420.0</c:v>
                </c:pt>
                <c:pt idx="7">
                  <c:v>397.0</c:v>
                </c:pt>
                <c:pt idx="8">
                  <c:v>101.0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278600"/>
        <c:axId val="2144283560"/>
      </c:scatterChart>
      <c:valAx>
        <c:axId val="2144278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283560"/>
        <c:crosses val="autoZero"/>
        <c:crossBetween val="midCat"/>
      </c:valAx>
      <c:valAx>
        <c:axId val="2144283560"/>
        <c:scaling>
          <c:orientation val="minMax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278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'H_stress_Xray ave d0'!$T$52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'H_stress_Xray ave d0'!$S$54:$S$62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-10.0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10.0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'H_stress_Xray ave d0'!$T$54:$T$62</c:f>
              <c:numCache>
                <c:formatCode>General</c:formatCode>
                <c:ptCount val="9"/>
                <c:pt idx="0">
                  <c:v>21.0</c:v>
                </c:pt>
                <c:pt idx="1">
                  <c:v>-58.0</c:v>
                </c:pt>
                <c:pt idx="2">
                  <c:v>-127.0</c:v>
                </c:pt>
                <c:pt idx="4">
                  <c:v>446.0</c:v>
                </c:pt>
                <c:pt idx="5">
                  <c:v>354.0</c:v>
                </c:pt>
                <c:pt idx="6">
                  <c:v>332.0</c:v>
                </c:pt>
                <c:pt idx="7">
                  <c:v>-132.0</c:v>
                </c:pt>
                <c:pt idx="8">
                  <c:v>7.0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'H_stress_Xray ave d0'!$U$7:$U$47</c:f>
                <c:numCache>
                  <c:formatCode>General</c:formatCode>
                  <c:ptCount val="41"/>
                  <c:pt idx="0">
                    <c:v>92.44718216155863</c:v>
                  </c:pt>
                  <c:pt idx="1">
                    <c:v>98.57995412511237</c:v>
                  </c:pt>
                  <c:pt idx="2">
                    <c:v>95.27630890782953</c:v>
                  </c:pt>
                  <c:pt idx="3">
                    <c:v>98.68935783677601</c:v>
                  </c:pt>
                  <c:pt idx="4">
                    <c:v>109.3573798683097</c:v>
                  </c:pt>
                  <c:pt idx="5">
                    <c:v>106.3858634152315</c:v>
                  </c:pt>
                  <c:pt idx="6">
                    <c:v>108.7826882497733</c:v>
                  </c:pt>
                  <c:pt idx="7">
                    <c:v>109.6080259594484</c:v>
                  </c:pt>
                  <c:pt idx="8">
                    <c:v>102.8832661723999</c:v>
                  </c:pt>
                  <c:pt idx="9">
                    <c:v>101.9936618480557</c:v>
                  </c:pt>
                  <c:pt idx="10">
                    <c:v>112.5169262063794</c:v>
                  </c:pt>
                  <c:pt idx="11">
                    <c:v>101.2144263699121</c:v>
                  </c:pt>
                  <c:pt idx="12">
                    <c:v>133.5977776809764</c:v>
                  </c:pt>
                  <c:pt idx="13">
                    <c:v>135.287435436806</c:v>
                  </c:pt>
                  <c:pt idx="14">
                    <c:v>146.1052782114675</c:v>
                  </c:pt>
                  <c:pt idx="15">
                    <c:v>124.5230327759739</c:v>
                  </c:pt>
                  <c:pt idx="16">
                    <c:v>123.9829510330186</c:v>
                  </c:pt>
                  <c:pt idx="17">
                    <c:v>129.958279940806</c:v>
                  </c:pt>
                  <c:pt idx="18">
                    <c:v>107.0159090136135</c:v>
                  </c:pt>
                  <c:pt idx="19">
                    <c:v>153.3962262524876</c:v>
                  </c:pt>
                  <c:pt idx="20">
                    <c:v>192.3315513761558</c:v>
                  </c:pt>
                  <c:pt idx="21">
                    <c:v>107.2145708168125</c:v>
                  </c:pt>
                  <c:pt idx="22">
                    <c:v>115.0611251389691</c:v>
                  </c:pt>
                  <c:pt idx="23">
                    <c:v>99.15254366048124</c:v>
                  </c:pt>
                  <c:pt idx="24">
                    <c:v>131.6067406571566</c:v>
                  </c:pt>
                  <c:pt idx="25">
                    <c:v>125.5088447042617</c:v>
                  </c:pt>
                  <c:pt idx="26">
                    <c:v>113.2512719711772</c:v>
                  </c:pt>
                  <c:pt idx="27">
                    <c:v>136.0471447454365</c:v>
                  </c:pt>
                  <c:pt idx="28">
                    <c:v>114.0308211778836</c:v>
                  </c:pt>
                  <c:pt idx="29">
                    <c:v>99.27163166597757</c:v>
                  </c:pt>
                  <c:pt idx="30">
                    <c:v>102.1203218642903</c:v>
                  </c:pt>
                  <c:pt idx="31">
                    <c:v>98.75847230582661</c:v>
                  </c:pt>
                  <c:pt idx="32">
                    <c:v>107.763712455479</c:v>
                  </c:pt>
                  <c:pt idx="33">
                    <c:v>106.5712056359828</c:v>
                  </c:pt>
                  <c:pt idx="34">
                    <c:v>130.6336448958814</c:v>
                  </c:pt>
                </c:numCache>
              </c:numRef>
            </c:plus>
            <c:minus>
              <c:numRef>
                <c:f>'H_stress_Xray ave d0'!$U$7:$U$47</c:f>
                <c:numCache>
                  <c:formatCode>General</c:formatCode>
                  <c:ptCount val="41"/>
                  <c:pt idx="0">
                    <c:v>92.44718216155863</c:v>
                  </c:pt>
                  <c:pt idx="1">
                    <c:v>98.57995412511237</c:v>
                  </c:pt>
                  <c:pt idx="2">
                    <c:v>95.27630890782953</c:v>
                  </c:pt>
                  <c:pt idx="3">
                    <c:v>98.68935783677601</c:v>
                  </c:pt>
                  <c:pt idx="4">
                    <c:v>109.3573798683097</c:v>
                  </c:pt>
                  <c:pt idx="5">
                    <c:v>106.3858634152315</c:v>
                  </c:pt>
                  <c:pt idx="6">
                    <c:v>108.7826882497733</c:v>
                  </c:pt>
                  <c:pt idx="7">
                    <c:v>109.6080259594484</c:v>
                  </c:pt>
                  <c:pt idx="8">
                    <c:v>102.8832661723999</c:v>
                  </c:pt>
                  <c:pt idx="9">
                    <c:v>101.9936618480557</c:v>
                  </c:pt>
                  <c:pt idx="10">
                    <c:v>112.5169262063794</c:v>
                  </c:pt>
                  <c:pt idx="11">
                    <c:v>101.2144263699121</c:v>
                  </c:pt>
                  <c:pt idx="12">
                    <c:v>133.5977776809764</c:v>
                  </c:pt>
                  <c:pt idx="13">
                    <c:v>135.287435436806</c:v>
                  </c:pt>
                  <c:pt idx="14">
                    <c:v>146.1052782114675</c:v>
                  </c:pt>
                  <c:pt idx="15">
                    <c:v>124.5230327759739</c:v>
                  </c:pt>
                  <c:pt idx="16">
                    <c:v>123.9829510330186</c:v>
                  </c:pt>
                  <c:pt idx="17">
                    <c:v>129.958279940806</c:v>
                  </c:pt>
                  <c:pt idx="18">
                    <c:v>107.0159090136135</c:v>
                  </c:pt>
                  <c:pt idx="19">
                    <c:v>153.3962262524876</c:v>
                  </c:pt>
                  <c:pt idx="20">
                    <c:v>192.3315513761558</c:v>
                  </c:pt>
                  <c:pt idx="21">
                    <c:v>107.2145708168125</c:v>
                  </c:pt>
                  <c:pt idx="22">
                    <c:v>115.0611251389691</c:v>
                  </c:pt>
                  <c:pt idx="23">
                    <c:v>99.15254366048124</c:v>
                  </c:pt>
                  <c:pt idx="24">
                    <c:v>131.6067406571566</c:v>
                  </c:pt>
                  <c:pt idx="25">
                    <c:v>125.5088447042617</c:v>
                  </c:pt>
                  <c:pt idx="26">
                    <c:v>113.2512719711772</c:v>
                  </c:pt>
                  <c:pt idx="27">
                    <c:v>136.0471447454365</c:v>
                  </c:pt>
                  <c:pt idx="28">
                    <c:v>114.0308211778836</c:v>
                  </c:pt>
                  <c:pt idx="29">
                    <c:v>99.27163166597757</c:v>
                  </c:pt>
                  <c:pt idx="30">
                    <c:v>102.1203218642903</c:v>
                  </c:pt>
                  <c:pt idx="31">
                    <c:v>98.75847230582661</c:v>
                  </c:pt>
                  <c:pt idx="32">
                    <c:v>107.763712455479</c:v>
                  </c:pt>
                  <c:pt idx="33">
                    <c:v>106.5712056359828</c:v>
                  </c:pt>
                  <c:pt idx="34">
                    <c:v>130.6336448958814</c:v>
                  </c:pt>
                </c:numCache>
              </c:numRef>
            </c:minus>
          </c:errBars>
          <c:xVal>
            <c:numRef>
              <c:f>'H_stress_Xray ave d0'!$Q$7:$Q$41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'H_stress_Xray ave d0'!$T$7:$T$41</c:f>
              <c:numCache>
                <c:formatCode>0</c:formatCode>
                <c:ptCount val="35"/>
                <c:pt idx="0">
                  <c:v>-140.1382286147895</c:v>
                </c:pt>
                <c:pt idx="1">
                  <c:v>-40.33015563533826</c:v>
                </c:pt>
                <c:pt idx="2">
                  <c:v>44.98452415126759</c:v>
                </c:pt>
                <c:pt idx="3">
                  <c:v>-1.811523814127705</c:v>
                </c:pt>
                <c:pt idx="4">
                  <c:v>57.8903331983991</c:v>
                </c:pt>
                <c:pt idx="5">
                  <c:v>-89.68494680654864</c:v>
                </c:pt>
                <c:pt idx="6">
                  <c:v>65.3582013271316</c:v>
                </c:pt>
                <c:pt idx="7">
                  <c:v>-141.1191121289779</c:v>
                </c:pt>
                <c:pt idx="8">
                  <c:v>-151.0788012877347</c:v>
                </c:pt>
                <c:pt idx="9">
                  <c:v>-84.92442952000153</c:v>
                </c:pt>
                <c:pt idx="10">
                  <c:v>103.7639405808209</c:v>
                </c:pt>
                <c:pt idx="11">
                  <c:v>182.4309926317901</c:v>
                </c:pt>
                <c:pt idx="12">
                  <c:v>329.43805415833</c:v>
                </c:pt>
                <c:pt idx="13">
                  <c:v>280.6535272424793</c:v>
                </c:pt>
                <c:pt idx="14">
                  <c:v>315.8893176957001</c:v>
                </c:pt>
                <c:pt idx="15">
                  <c:v>389.1012798600966</c:v>
                </c:pt>
                <c:pt idx="16">
                  <c:v>313.483937355125</c:v>
                </c:pt>
                <c:pt idx="17">
                  <c:v>374.3801119740853</c:v>
                </c:pt>
                <c:pt idx="18">
                  <c:v>395.7841221800586</c:v>
                </c:pt>
                <c:pt idx="19">
                  <c:v>417.4622744406856</c:v>
                </c:pt>
                <c:pt idx="20">
                  <c:v>412.244728070488</c:v>
                </c:pt>
                <c:pt idx="21">
                  <c:v>278.2855334014487</c:v>
                </c:pt>
                <c:pt idx="22">
                  <c:v>101.8876882923513</c:v>
                </c:pt>
                <c:pt idx="23">
                  <c:v>104.7920372661426</c:v>
                </c:pt>
                <c:pt idx="24">
                  <c:v>174.928599186535</c:v>
                </c:pt>
                <c:pt idx="25">
                  <c:v>-135.1203604124458</c:v>
                </c:pt>
                <c:pt idx="26">
                  <c:v>-113.1295939981431</c:v>
                </c:pt>
                <c:pt idx="27">
                  <c:v>-181.0529148253711</c:v>
                </c:pt>
                <c:pt idx="28">
                  <c:v>9.816305447569471</c:v>
                </c:pt>
                <c:pt idx="29">
                  <c:v>-104.1730361277349</c:v>
                </c:pt>
                <c:pt idx="30">
                  <c:v>37.63706075136146</c:v>
                </c:pt>
                <c:pt idx="31">
                  <c:v>44.63500737775484</c:v>
                </c:pt>
                <c:pt idx="32">
                  <c:v>-4.670970751635691</c:v>
                </c:pt>
                <c:pt idx="33">
                  <c:v>49.5349364712352</c:v>
                </c:pt>
                <c:pt idx="34">
                  <c:v>-93.07240215390361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168136"/>
        <c:axId val="2144171064"/>
      </c:scatterChart>
      <c:valAx>
        <c:axId val="2144168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171064"/>
        <c:crosses val="autoZero"/>
        <c:crossBetween val="midCat"/>
      </c:valAx>
      <c:valAx>
        <c:axId val="2144171064"/>
        <c:scaling>
          <c:orientation val="minMax"/>
          <c:max val="800.0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168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long</c:v>
          </c:tx>
          <c:xVal>
            <c:numRef>
              <c:f>'H_stress_Xray ave d0'!$Q$7:$Q$41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'H_stress_Xray ave d0'!$V$7:$V$41</c:f>
              <c:numCache>
                <c:formatCode>0</c:formatCode>
                <c:ptCount val="35"/>
                <c:pt idx="0">
                  <c:v>-209.5262220757118</c:v>
                </c:pt>
                <c:pt idx="1">
                  <c:v>161.9426895942398</c:v>
                </c:pt>
                <c:pt idx="2">
                  <c:v>291.5865187844759</c:v>
                </c:pt>
                <c:pt idx="3">
                  <c:v>484.7138593370698</c:v>
                </c:pt>
                <c:pt idx="4">
                  <c:v>606.9068259296782</c:v>
                </c:pt>
                <c:pt idx="5">
                  <c:v>528.8909932138478</c:v>
                </c:pt>
                <c:pt idx="6">
                  <c:v>649.6690441534989</c:v>
                </c:pt>
                <c:pt idx="7">
                  <c:v>297.8242482688396</c:v>
                </c:pt>
                <c:pt idx="8">
                  <c:v>214.0090323480906</c:v>
                </c:pt>
                <c:pt idx="9">
                  <c:v>221.5754064365671</c:v>
                </c:pt>
                <c:pt idx="10">
                  <c:v>340.2051111375549</c:v>
                </c:pt>
                <c:pt idx="11">
                  <c:v>302.6424741483124</c:v>
                </c:pt>
                <c:pt idx="12">
                  <c:v>407.570809104294</c:v>
                </c:pt>
                <c:pt idx="13">
                  <c:v>346.8958615693835</c:v>
                </c:pt>
                <c:pt idx="14">
                  <c:v>245.0979444517435</c:v>
                </c:pt>
                <c:pt idx="15">
                  <c:v>282.7304182822394</c:v>
                </c:pt>
                <c:pt idx="16">
                  <c:v>250.1956928108685</c:v>
                </c:pt>
                <c:pt idx="17">
                  <c:v>340.902496872054</c:v>
                </c:pt>
                <c:pt idx="18">
                  <c:v>353.4601274172659</c:v>
                </c:pt>
                <c:pt idx="19">
                  <c:v>530.3918740048464</c:v>
                </c:pt>
                <c:pt idx="20">
                  <c:v>380.144563827851</c:v>
                </c:pt>
                <c:pt idx="21">
                  <c:v>414.8745184311749</c:v>
                </c:pt>
                <c:pt idx="22">
                  <c:v>219.3197782254946</c:v>
                </c:pt>
                <c:pt idx="23">
                  <c:v>258.2941079101745</c:v>
                </c:pt>
                <c:pt idx="24">
                  <c:v>411.2832329076197</c:v>
                </c:pt>
                <c:pt idx="25">
                  <c:v>147.2083113544725</c:v>
                </c:pt>
                <c:pt idx="26">
                  <c:v>282.9424894225468</c:v>
                </c:pt>
                <c:pt idx="27">
                  <c:v>287.0122822383306</c:v>
                </c:pt>
                <c:pt idx="28">
                  <c:v>536.6299210513822</c:v>
                </c:pt>
                <c:pt idx="29">
                  <c:v>416.6007665169086</c:v>
                </c:pt>
                <c:pt idx="30">
                  <c:v>495.5663534818685</c:v>
                </c:pt>
                <c:pt idx="31">
                  <c:v>469.6564012839655</c:v>
                </c:pt>
                <c:pt idx="32">
                  <c:v>230.9832167145516</c:v>
                </c:pt>
                <c:pt idx="33">
                  <c:v>257.4021909189083</c:v>
                </c:pt>
                <c:pt idx="34">
                  <c:v>-155.6623836204249</c:v>
                </c:pt>
              </c:numCache>
            </c:numRef>
          </c:yVal>
          <c:smooth val="0"/>
        </c:ser>
        <c:ser>
          <c:idx val="3"/>
          <c:order val="1"/>
          <c:tx>
            <c:v>x-ray long</c:v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'H_stress_Xray ave d0'!$S$54:$S$62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-10.0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10.0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'H_stress_Xray ave d0'!$V$54:$V$62</c:f>
              <c:numCache>
                <c:formatCode>General</c:formatCode>
                <c:ptCount val="9"/>
                <c:pt idx="0">
                  <c:v>106.0</c:v>
                </c:pt>
                <c:pt idx="1">
                  <c:v>396.0</c:v>
                </c:pt>
                <c:pt idx="2">
                  <c:v>305.0</c:v>
                </c:pt>
                <c:pt idx="4">
                  <c:v>470.0</c:v>
                </c:pt>
                <c:pt idx="5">
                  <c:v>396.0</c:v>
                </c:pt>
                <c:pt idx="6">
                  <c:v>420.0</c:v>
                </c:pt>
                <c:pt idx="7">
                  <c:v>397.0</c:v>
                </c:pt>
                <c:pt idx="8">
                  <c:v>101.0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350552"/>
        <c:axId val="2124323224"/>
      </c:scatterChart>
      <c:valAx>
        <c:axId val="21243505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24323224"/>
        <c:crosses val="autoZero"/>
        <c:crossBetween val="midCat"/>
      </c:valAx>
      <c:valAx>
        <c:axId val="2124323224"/>
        <c:scaling>
          <c:orientation val="minMax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24350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Long</c:v>
          </c:tx>
          <c:xVal>
            <c:numRef>
              <c:f>'H_stress_Xray ave d0'!$Q$7:$Q$39</c:f>
              <c:numCache>
                <c:formatCode>0</c:formatCode>
                <c:ptCount val="33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</c:numCache>
            </c:numRef>
          </c:xVal>
          <c:yVal>
            <c:numRef>
              <c:f>'H_stress_Xray ave d0'!$V$7:$V$39</c:f>
              <c:numCache>
                <c:formatCode>0</c:formatCode>
                <c:ptCount val="33"/>
                <c:pt idx="0">
                  <c:v>-209.5262220757118</c:v>
                </c:pt>
                <c:pt idx="1">
                  <c:v>161.9426895942398</c:v>
                </c:pt>
                <c:pt idx="2">
                  <c:v>291.5865187844759</c:v>
                </c:pt>
                <c:pt idx="3">
                  <c:v>484.7138593370698</c:v>
                </c:pt>
                <c:pt idx="4">
                  <c:v>606.9068259296782</c:v>
                </c:pt>
                <c:pt idx="5">
                  <c:v>528.8909932138478</c:v>
                </c:pt>
                <c:pt idx="6">
                  <c:v>649.6690441534989</c:v>
                </c:pt>
                <c:pt idx="7">
                  <c:v>297.8242482688396</c:v>
                </c:pt>
                <c:pt idx="8">
                  <c:v>214.0090323480906</c:v>
                </c:pt>
                <c:pt idx="9">
                  <c:v>221.5754064365671</c:v>
                </c:pt>
                <c:pt idx="10">
                  <c:v>340.2051111375549</c:v>
                </c:pt>
                <c:pt idx="11">
                  <c:v>302.6424741483124</c:v>
                </c:pt>
                <c:pt idx="12">
                  <c:v>407.570809104294</c:v>
                </c:pt>
                <c:pt idx="13">
                  <c:v>346.8958615693835</c:v>
                </c:pt>
                <c:pt idx="14">
                  <c:v>245.0979444517435</c:v>
                </c:pt>
                <c:pt idx="15">
                  <c:v>282.7304182822394</c:v>
                </c:pt>
                <c:pt idx="16">
                  <c:v>250.1956928108685</c:v>
                </c:pt>
                <c:pt idx="17">
                  <c:v>340.902496872054</c:v>
                </c:pt>
                <c:pt idx="18">
                  <c:v>353.4601274172659</c:v>
                </c:pt>
                <c:pt idx="19">
                  <c:v>530.3918740048464</c:v>
                </c:pt>
                <c:pt idx="20">
                  <c:v>380.144563827851</c:v>
                </c:pt>
                <c:pt idx="21">
                  <c:v>414.8745184311749</c:v>
                </c:pt>
                <c:pt idx="22">
                  <c:v>219.3197782254946</c:v>
                </c:pt>
                <c:pt idx="23">
                  <c:v>258.2941079101745</c:v>
                </c:pt>
                <c:pt idx="24">
                  <c:v>411.2832329076197</c:v>
                </c:pt>
                <c:pt idx="25">
                  <c:v>147.2083113544725</c:v>
                </c:pt>
                <c:pt idx="26">
                  <c:v>282.9424894225468</c:v>
                </c:pt>
                <c:pt idx="27">
                  <c:v>287.0122822383306</c:v>
                </c:pt>
                <c:pt idx="28">
                  <c:v>536.6299210513822</c:v>
                </c:pt>
                <c:pt idx="29">
                  <c:v>416.6007665169086</c:v>
                </c:pt>
                <c:pt idx="30">
                  <c:v>495.5663534818685</c:v>
                </c:pt>
                <c:pt idx="31">
                  <c:v>469.6564012839655</c:v>
                </c:pt>
                <c:pt idx="32">
                  <c:v>230.9832167145516</c:v>
                </c:pt>
              </c:numCache>
            </c:numRef>
          </c:yVal>
          <c:smooth val="0"/>
        </c:ser>
        <c:ser>
          <c:idx val="3"/>
          <c:order val="1"/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'H_stress_Xray ave d0'!$S$67:$S$75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2.0</c:v>
                </c:pt>
                <c:pt idx="6">
                  <c:v>8.0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'H_stress_Xray ave d0'!$V$67:$V$75</c:f>
              <c:numCache>
                <c:formatCode>General</c:formatCode>
                <c:ptCount val="9"/>
                <c:pt idx="0">
                  <c:v>56.0</c:v>
                </c:pt>
                <c:pt idx="1">
                  <c:v>340.0</c:v>
                </c:pt>
                <c:pt idx="2">
                  <c:v>114.0</c:v>
                </c:pt>
                <c:pt idx="3">
                  <c:v>150.0</c:v>
                </c:pt>
                <c:pt idx="4">
                  <c:v>103.0</c:v>
                </c:pt>
                <c:pt idx="5">
                  <c:v>168.0</c:v>
                </c:pt>
                <c:pt idx="8">
                  <c:v>48.0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6528040"/>
        <c:axId val="-2136523176"/>
      </c:scatterChart>
      <c:valAx>
        <c:axId val="-213652804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36523176"/>
        <c:crosses val="autoZero"/>
        <c:crossBetween val="midCat"/>
      </c:valAx>
      <c:valAx>
        <c:axId val="-213652317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36528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'H_stress_Xray ave d0'!$T$52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'H_stress_Xray ave d0'!$S$67:$S$75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2.0</c:v>
                </c:pt>
                <c:pt idx="6">
                  <c:v>8.0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'H_stress_Xray ave d0'!$T$67:$T$75</c:f>
              <c:numCache>
                <c:formatCode>General</c:formatCode>
                <c:ptCount val="9"/>
                <c:pt idx="0">
                  <c:v>-30.0</c:v>
                </c:pt>
                <c:pt idx="1">
                  <c:v>-167.0</c:v>
                </c:pt>
                <c:pt idx="2">
                  <c:v>161.0</c:v>
                </c:pt>
                <c:pt idx="3">
                  <c:v>763.0</c:v>
                </c:pt>
                <c:pt idx="4">
                  <c:v>764.0</c:v>
                </c:pt>
                <c:pt idx="5">
                  <c:v>167.0</c:v>
                </c:pt>
                <c:pt idx="8">
                  <c:v>-10.0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'H_stress_Xray ave d0'!$U$7:$U$47</c:f>
                <c:numCache>
                  <c:formatCode>General</c:formatCode>
                  <c:ptCount val="41"/>
                  <c:pt idx="0">
                    <c:v>92.44718216155863</c:v>
                  </c:pt>
                  <c:pt idx="1">
                    <c:v>98.57995412511237</c:v>
                  </c:pt>
                  <c:pt idx="2">
                    <c:v>95.27630890782953</c:v>
                  </c:pt>
                  <c:pt idx="3">
                    <c:v>98.68935783677601</c:v>
                  </c:pt>
                  <c:pt idx="4">
                    <c:v>109.3573798683097</c:v>
                  </c:pt>
                  <c:pt idx="5">
                    <c:v>106.3858634152315</c:v>
                  </c:pt>
                  <c:pt idx="6">
                    <c:v>108.7826882497733</c:v>
                  </c:pt>
                  <c:pt idx="7">
                    <c:v>109.6080259594484</c:v>
                  </c:pt>
                  <c:pt idx="8">
                    <c:v>102.8832661723999</c:v>
                  </c:pt>
                  <c:pt idx="9">
                    <c:v>101.9936618480557</c:v>
                  </c:pt>
                  <c:pt idx="10">
                    <c:v>112.5169262063794</c:v>
                  </c:pt>
                  <c:pt idx="11">
                    <c:v>101.2144263699121</c:v>
                  </c:pt>
                  <c:pt idx="12">
                    <c:v>133.5977776809764</c:v>
                  </c:pt>
                  <c:pt idx="13">
                    <c:v>135.287435436806</c:v>
                  </c:pt>
                  <c:pt idx="14">
                    <c:v>146.1052782114675</c:v>
                  </c:pt>
                  <c:pt idx="15">
                    <c:v>124.5230327759739</c:v>
                  </c:pt>
                  <c:pt idx="16">
                    <c:v>123.9829510330186</c:v>
                  </c:pt>
                  <c:pt idx="17">
                    <c:v>129.958279940806</c:v>
                  </c:pt>
                  <c:pt idx="18">
                    <c:v>107.0159090136135</c:v>
                  </c:pt>
                  <c:pt idx="19">
                    <c:v>153.3962262524876</c:v>
                  </c:pt>
                  <c:pt idx="20">
                    <c:v>192.3315513761558</c:v>
                  </c:pt>
                  <c:pt idx="21">
                    <c:v>107.2145708168125</c:v>
                  </c:pt>
                  <c:pt idx="22">
                    <c:v>115.0611251389691</c:v>
                  </c:pt>
                  <c:pt idx="23">
                    <c:v>99.15254366048124</c:v>
                  </c:pt>
                  <c:pt idx="24">
                    <c:v>131.6067406571566</c:v>
                  </c:pt>
                  <c:pt idx="25">
                    <c:v>125.5088447042617</c:v>
                  </c:pt>
                  <c:pt idx="26">
                    <c:v>113.2512719711772</c:v>
                  </c:pt>
                  <c:pt idx="27">
                    <c:v>136.0471447454365</c:v>
                  </c:pt>
                  <c:pt idx="28">
                    <c:v>114.0308211778836</c:v>
                  </c:pt>
                  <c:pt idx="29">
                    <c:v>99.27163166597757</c:v>
                  </c:pt>
                  <c:pt idx="30">
                    <c:v>102.1203218642903</c:v>
                  </c:pt>
                  <c:pt idx="31">
                    <c:v>98.75847230582661</c:v>
                  </c:pt>
                  <c:pt idx="32">
                    <c:v>107.763712455479</c:v>
                  </c:pt>
                  <c:pt idx="33">
                    <c:v>106.5712056359828</c:v>
                  </c:pt>
                  <c:pt idx="34">
                    <c:v>130.6336448958814</c:v>
                  </c:pt>
                </c:numCache>
              </c:numRef>
            </c:plus>
            <c:minus>
              <c:numRef>
                <c:f>'H_stress_Xray ave d0'!$U$7:$U$47</c:f>
                <c:numCache>
                  <c:formatCode>General</c:formatCode>
                  <c:ptCount val="41"/>
                  <c:pt idx="0">
                    <c:v>92.44718216155863</c:v>
                  </c:pt>
                  <c:pt idx="1">
                    <c:v>98.57995412511237</c:v>
                  </c:pt>
                  <c:pt idx="2">
                    <c:v>95.27630890782953</c:v>
                  </c:pt>
                  <c:pt idx="3">
                    <c:v>98.68935783677601</c:v>
                  </c:pt>
                  <c:pt idx="4">
                    <c:v>109.3573798683097</c:v>
                  </c:pt>
                  <c:pt idx="5">
                    <c:v>106.3858634152315</c:v>
                  </c:pt>
                  <c:pt idx="6">
                    <c:v>108.7826882497733</c:v>
                  </c:pt>
                  <c:pt idx="7">
                    <c:v>109.6080259594484</c:v>
                  </c:pt>
                  <c:pt idx="8">
                    <c:v>102.8832661723999</c:v>
                  </c:pt>
                  <c:pt idx="9">
                    <c:v>101.9936618480557</c:v>
                  </c:pt>
                  <c:pt idx="10">
                    <c:v>112.5169262063794</c:v>
                  </c:pt>
                  <c:pt idx="11">
                    <c:v>101.2144263699121</c:v>
                  </c:pt>
                  <c:pt idx="12">
                    <c:v>133.5977776809764</c:v>
                  </c:pt>
                  <c:pt idx="13">
                    <c:v>135.287435436806</c:v>
                  </c:pt>
                  <c:pt idx="14">
                    <c:v>146.1052782114675</c:v>
                  </c:pt>
                  <c:pt idx="15">
                    <c:v>124.5230327759739</c:v>
                  </c:pt>
                  <c:pt idx="16">
                    <c:v>123.9829510330186</c:v>
                  </c:pt>
                  <c:pt idx="17">
                    <c:v>129.958279940806</c:v>
                  </c:pt>
                  <c:pt idx="18">
                    <c:v>107.0159090136135</c:v>
                  </c:pt>
                  <c:pt idx="19">
                    <c:v>153.3962262524876</c:v>
                  </c:pt>
                  <c:pt idx="20">
                    <c:v>192.3315513761558</c:v>
                  </c:pt>
                  <c:pt idx="21">
                    <c:v>107.2145708168125</c:v>
                  </c:pt>
                  <c:pt idx="22">
                    <c:v>115.0611251389691</c:v>
                  </c:pt>
                  <c:pt idx="23">
                    <c:v>99.15254366048124</c:v>
                  </c:pt>
                  <c:pt idx="24">
                    <c:v>131.6067406571566</c:v>
                  </c:pt>
                  <c:pt idx="25">
                    <c:v>125.5088447042617</c:v>
                  </c:pt>
                  <c:pt idx="26">
                    <c:v>113.2512719711772</c:v>
                  </c:pt>
                  <c:pt idx="27">
                    <c:v>136.0471447454365</c:v>
                  </c:pt>
                  <c:pt idx="28">
                    <c:v>114.0308211778836</c:v>
                  </c:pt>
                  <c:pt idx="29">
                    <c:v>99.27163166597757</c:v>
                  </c:pt>
                  <c:pt idx="30">
                    <c:v>102.1203218642903</c:v>
                  </c:pt>
                  <c:pt idx="31">
                    <c:v>98.75847230582661</c:v>
                  </c:pt>
                  <c:pt idx="32">
                    <c:v>107.763712455479</c:v>
                  </c:pt>
                  <c:pt idx="33">
                    <c:v>106.5712056359828</c:v>
                  </c:pt>
                  <c:pt idx="34">
                    <c:v>130.6336448958814</c:v>
                  </c:pt>
                </c:numCache>
              </c:numRef>
            </c:minus>
          </c:errBars>
          <c:xVal>
            <c:numRef>
              <c:f>'H_stress_Xray ave d0'!$Q$7:$Q$39</c:f>
              <c:numCache>
                <c:formatCode>0</c:formatCode>
                <c:ptCount val="33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</c:numCache>
            </c:numRef>
          </c:xVal>
          <c:yVal>
            <c:numRef>
              <c:f>'H_stress_Xray ave d0'!$T$7:$T$39</c:f>
              <c:numCache>
                <c:formatCode>0</c:formatCode>
                <c:ptCount val="33"/>
                <c:pt idx="0">
                  <c:v>-140.1382286147895</c:v>
                </c:pt>
                <c:pt idx="1">
                  <c:v>-40.33015563533826</c:v>
                </c:pt>
                <c:pt idx="2">
                  <c:v>44.98452415126759</c:v>
                </c:pt>
                <c:pt idx="3">
                  <c:v>-1.811523814127705</c:v>
                </c:pt>
                <c:pt idx="4">
                  <c:v>57.8903331983991</c:v>
                </c:pt>
                <c:pt idx="5">
                  <c:v>-89.68494680654864</c:v>
                </c:pt>
                <c:pt idx="6">
                  <c:v>65.3582013271316</c:v>
                </c:pt>
                <c:pt idx="7">
                  <c:v>-141.1191121289779</c:v>
                </c:pt>
                <c:pt idx="8">
                  <c:v>-151.0788012877347</c:v>
                </c:pt>
                <c:pt idx="9">
                  <c:v>-84.92442952000153</c:v>
                </c:pt>
                <c:pt idx="10">
                  <c:v>103.7639405808209</c:v>
                </c:pt>
                <c:pt idx="11">
                  <c:v>182.4309926317901</c:v>
                </c:pt>
                <c:pt idx="12">
                  <c:v>329.43805415833</c:v>
                </c:pt>
                <c:pt idx="13">
                  <c:v>280.6535272424793</c:v>
                </c:pt>
                <c:pt idx="14">
                  <c:v>315.8893176957001</c:v>
                </c:pt>
                <c:pt idx="15">
                  <c:v>389.1012798600966</c:v>
                </c:pt>
                <c:pt idx="16">
                  <c:v>313.483937355125</c:v>
                </c:pt>
                <c:pt idx="17">
                  <c:v>374.3801119740853</c:v>
                </c:pt>
                <c:pt idx="18">
                  <c:v>395.7841221800586</c:v>
                </c:pt>
                <c:pt idx="19">
                  <c:v>417.4622744406856</c:v>
                </c:pt>
                <c:pt idx="20">
                  <c:v>412.244728070488</c:v>
                </c:pt>
                <c:pt idx="21">
                  <c:v>278.2855334014487</c:v>
                </c:pt>
                <c:pt idx="22">
                  <c:v>101.8876882923513</c:v>
                </c:pt>
                <c:pt idx="23">
                  <c:v>104.7920372661426</c:v>
                </c:pt>
                <c:pt idx="24">
                  <c:v>174.928599186535</c:v>
                </c:pt>
                <c:pt idx="25">
                  <c:v>-135.1203604124458</c:v>
                </c:pt>
                <c:pt idx="26">
                  <c:v>-113.1295939981431</c:v>
                </c:pt>
                <c:pt idx="27">
                  <c:v>-181.0529148253711</c:v>
                </c:pt>
                <c:pt idx="28">
                  <c:v>9.816305447569471</c:v>
                </c:pt>
                <c:pt idx="29">
                  <c:v>-104.1730361277349</c:v>
                </c:pt>
                <c:pt idx="30">
                  <c:v>37.63706075136146</c:v>
                </c:pt>
                <c:pt idx="31">
                  <c:v>44.63500737775484</c:v>
                </c:pt>
                <c:pt idx="32">
                  <c:v>-4.670970751635691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304184"/>
        <c:axId val="2124301112"/>
      </c:scatterChart>
      <c:valAx>
        <c:axId val="2124304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4301112"/>
        <c:crosses val="autoZero"/>
        <c:crossBetween val="midCat"/>
      </c:valAx>
      <c:valAx>
        <c:axId val="2124301112"/>
        <c:scaling>
          <c:orientation val="minMax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3041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H_stress_2.5!$R$5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H_stress_2.5!$Q$6:$Q$18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H_stress_2.5!$R$6:$R$18</c:f>
              <c:numCache>
                <c:formatCode>0</c:formatCode>
                <c:ptCount val="13"/>
                <c:pt idx="0">
                  <c:v>75.55730672557761</c:v>
                </c:pt>
                <c:pt idx="1">
                  <c:v>90.9090830688273</c:v>
                </c:pt>
                <c:pt idx="2">
                  <c:v>58.44519028182465</c:v>
                </c:pt>
                <c:pt idx="3">
                  <c:v>157.167994039361</c:v>
                </c:pt>
                <c:pt idx="4">
                  <c:v>75.62138192096738</c:v>
                </c:pt>
                <c:pt idx="5">
                  <c:v>117.8390835606749</c:v>
                </c:pt>
                <c:pt idx="6">
                  <c:v>7.261228254368245</c:v>
                </c:pt>
                <c:pt idx="7">
                  <c:v>83.42176750373765</c:v>
                </c:pt>
                <c:pt idx="8">
                  <c:v>135.5146921928529</c:v>
                </c:pt>
                <c:pt idx="9">
                  <c:v>208.9944691005485</c:v>
                </c:pt>
                <c:pt idx="10">
                  <c:v>-12.53550444270014</c:v>
                </c:pt>
                <c:pt idx="11">
                  <c:v>141.0412792889777</c:v>
                </c:pt>
                <c:pt idx="12">
                  <c:v>73.81294877363854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H_stress_2.5!$T$5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H_stress_2.5!$Q$6:$Q$18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H_stress_2.5!$T$6:$T$18</c:f>
              <c:numCache>
                <c:formatCode>0</c:formatCode>
                <c:ptCount val="13"/>
                <c:pt idx="0">
                  <c:v>99.53328332699583</c:v>
                </c:pt>
                <c:pt idx="1">
                  <c:v>85.21809549355725</c:v>
                </c:pt>
                <c:pt idx="2">
                  <c:v>27.8150542574186</c:v>
                </c:pt>
                <c:pt idx="3">
                  <c:v>131.6474383613245</c:v>
                </c:pt>
                <c:pt idx="4">
                  <c:v>-13.66883365227182</c:v>
                </c:pt>
                <c:pt idx="5">
                  <c:v>129.0673077173953</c:v>
                </c:pt>
                <c:pt idx="6">
                  <c:v>-3.302995026304131</c:v>
                </c:pt>
                <c:pt idx="7">
                  <c:v>76.25435472044693</c:v>
                </c:pt>
                <c:pt idx="8">
                  <c:v>119.4628281582811</c:v>
                </c:pt>
                <c:pt idx="9">
                  <c:v>116.1277545899884</c:v>
                </c:pt>
                <c:pt idx="10">
                  <c:v>30.0470862645678</c:v>
                </c:pt>
                <c:pt idx="11">
                  <c:v>124.3236051237383</c:v>
                </c:pt>
                <c:pt idx="12">
                  <c:v>90.14762105287344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H_stress_2.5!$V$5</c:f>
              <c:strCache>
                <c:ptCount val="1"/>
                <c:pt idx="0">
                  <c:v>Longitudinal</c:v>
                </c:pt>
              </c:strCache>
            </c:strRef>
          </c:tx>
          <c:xVal>
            <c:numRef>
              <c:f>H_stress_2.5!$Q$6:$Q$18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H_stress_2.5!$V$6:$V$18</c:f>
              <c:numCache>
                <c:formatCode>0</c:formatCode>
                <c:ptCount val="13"/>
                <c:pt idx="0">
                  <c:v>32.32928216640077</c:v>
                </c:pt>
                <c:pt idx="1">
                  <c:v>144.5660953711787</c:v>
                </c:pt>
                <c:pt idx="2">
                  <c:v>595.2935123207337</c:v>
                </c:pt>
                <c:pt idx="3">
                  <c:v>438.7902556107776</c:v>
                </c:pt>
                <c:pt idx="4">
                  <c:v>245.4137531762932</c:v>
                </c:pt>
                <c:pt idx="5">
                  <c:v>302.12792901594</c:v>
                </c:pt>
                <c:pt idx="6">
                  <c:v>97.11200449232747</c:v>
                </c:pt>
                <c:pt idx="7">
                  <c:v>264.5805084182925</c:v>
                </c:pt>
                <c:pt idx="8">
                  <c:v>148.997602740447</c:v>
                </c:pt>
                <c:pt idx="9">
                  <c:v>564.7201091116597</c:v>
                </c:pt>
                <c:pt idx="10">
                  <c:v>487.5455855513947</c:v>
                </c:pt>
                <c:pt idx="11">
                  <c:v>191.014637412118</c:v>
                </c:pt>
                <c:pt idx="12">
                  <c:v>-55.89759668041834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898088"/>
        <c:axId val="-2120906568"/>
      </c:scatterChart>
      <c:valAx>
        <c:axId val="-21208980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20906568"/>
        <c:crosses val="autoZero"/>
        <c:crossBetween val="midCat"/>
      </c:valAx>
      <c:valAx>
        <c:axId val="-2120906568"/>
        <c:scaling>
          <c:orientation val="minMax"/>
          <c:max val="800.0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208980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H_stress_2.5!$R$5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H_stress_2.5!$Q$6:$Q$18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H_stress_2.5!$R$6:$R$18</c:f>
              <c:numCache>
                <c:formatCode>0</c:formatCode>
                <c:ptCount val="13"/>
                <c:pt idx="0">
                  <c:v>75.55730672557761</c:v>
                </c:pt>
                <c:pt idx="1">
                  <c:v>90.9090830688273</c:v>
                </c:pt>
                <c:pt idx="2">
                  <c:v>58.44519028182465</c:v>
                </c:pt>
                <c:pt idx="3">
                  <c:v>157.167994039361</c:v>
                </c:pt>
                <c:pt idx="4">
                  <c:v>75.62138192096738</c:v>
                </c:pt>
                <c:pt idx="5">
                  <c:v>117.8390835606749</c:v>
                </c:pt>
                <c:pt idx="6">
                  <c:v>7.261228254368245</c:v>
                </c:pt>
                <c:pt idx="7">
                  <c:v>83.42176750373765</c:v>
                </c:pt>
                <c:pt idx="8">
                  <c:v>135.5146921928529</c:v>
                </c:pt>
                <c:pt idx="9">
                  <c:v>208.9944691005485</c:v>
                </c:pt>
                <c:pt idx="10">
                  <c:v>-12.53550444270014</c:v>
                </c:pt>
                <c:pt idx="11">
                  <c:v>141.0412792889777</c:v>
                </c:pt>
                <c:pt idx="12">
                  <c:v>73.81294877363854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H_stress_2.5!$T$5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H_stress_2.5!$Q$6:$Q$18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H_stress_2.5!$T$6:$T$18</c:f>
              <c:numCache>
                <c:formatCode>0</c:formatCode>
                <c:ptCount val="13"/>
                <c:pt idx="0">
                  <c:v>99.53328332699583</c:v>
                </c:pt>
                <c:pt idx="1">
                  <c:v>85.21809549355725</c:v>
                </c:pt>
                <c:pt idx="2">
                  <c:v>27.8150542574186</c:v>
                </c:pt>
                <c:pt idx="3">
                  <c:v>131.6474383613245</c:v>
                </c:pt>
                <c:pt idx="4">
                  <c:v>-13.66883365227182</c:v>
                </c:pt>
                <c:pt idx="5">
                  <c:v>129.0673077173953</c:v>
                </c:pt>
                <c:pt idx="6">
                  <c:v>-3.302995026304131</c:v>
                </c:pt>
                <c:pt idx="7">
                  <c:v>76.25435472044693</c:v>
                </c:pt>
                <c:pt idx="8">
                  <c:v>119.4628281582811</c:v>
                </c:pt>
                <c:pt idx="9">
                  <c:v>116.1277545899884</c:v>
                </c:pt>
                <c:pt idx="10">
                  <c:v>30.0470862645678</c:v>
                </c:pt>
                <c:pt idx="11">
                  <c:v>124.3236051237383</c:v>
                </c:pt>
                <c:pt idx="12">
                  <c:v>90.14762105287344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H_stress_2.5!$V$5</c:f>
              <c:strCache>
                <c:ptCount val="1"/>
                <c:pt idx="0">
                  <c:v>Longitudinal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H_stress_2.5!$Q$6:$Q$18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H_stress_2.5!$V$6:$V$18</c:f>
              <c:numCache>
                <c:formatCode>0</c:formatCode>
                <c:ptCount val="13"/>
                <c:pt idx="0">
                  <c:v>32.32928216640077</c:v>
                </c:pt>
                <c:pt idx="1">
                  <c:v>144.5660953711787</c:v>
                </c:pt>
                <c:pt idx="2">
                  <c:v>595.2935123207337</c:v>
                </c:pt>
                <c:pt idx="3">
                  <c:v>438.7902556107776</c:v>
                </c:pt>
                <c:pt idx="4">
                  <c:v>245.4137531762932</c:v>
                </c:pt>
                <c:pt idx="5">
                  <c:v>302.12792901594</c:v>
                </c:pt>
                <c:pt idx="6">
                  <c:v>97.11200449232747</c:v>
                </c:pt>
                <c:pt idx="7">
                  <c:v>264.5805084182925</c:v>
                </c:pt>
                <c:pt idx="8">
                  <c:v>148.997602740447</c:v>
                </c:pt>
                <c:pt idx="9">
                  <c:v>564.7201091116597</c:v>
                </c:pt>
                <c:pt idx="10">
                  <c:v>487.5455855513947</c:v>
                </c:pt>
                <c:pt idx="11">
                  <c:v>191.014637412118</c:v>
                </c:pt>
                <c:pt idx="12">
                  <c:v>-55.89759668041834</c:v>
                </c:pt>
              </c:numCache>
            </c:numRef>
          </c:yVal>
          <c:smooth val="0"/>
        </c:ser>
        <c:ser>
          <c:idx val="4"/>
          <c:order val="3"/>
          <c:spPr>
            <a:ln>
              <a:solidFill>
                <a:schemeClr val="accent1"/>
              </a:solidFill>
              <a:prstDash val="sysDash"/>
            </a:ln>
          </c:spPr>
          <c:marker>
            <c:spPr>
              <a:solidFill>
                <a:schemeClr val="accent1"/>
              </a:solidFill>
            </c:spPr>
          </c:marker>
          <c:xVal>
            <c:numRef>
              <c:f>H_stress_2.5!$Q$35:$Q$45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H_stress_2.5!$R$35:$R$45</c:f>
              <c:numCache>
                <c:formatCode>0</c:formatCode>
                <c:ptCount val="11"/>
                <c:pt idx="0">
                  <c:v>-37.9051856519031</c:v>
                </c:pt>
                <c:pt idx="1">
                  <c:v>30.02167725818866</c:v>
                </c:pt>
                <c:pt idx="2">
                  <c:v>114.6390866868692</c:v>
                </c:pt>
                <c:pt idx="3">
                  <c:v>-19.54998569051769</c:v>
                </c:pt>
                <c:pt idx="4">
                  <c:v>-47.30778287145159</c:v>
                </c:pt>
                <c:pt idx="5">
                  <c:v>-43.95209889950997</c:v>
                </c:pt>
                <c:pt idx="6">
                  <c:v>-39.58966055053227</c:v>
                </c:pt>
                <c:pt idx="7">
                  <c:v>-45.6747332419176</c:v>
                </c:pt>
                <c:pt idx="8">
                  <c:v>86.63103817226765</c:v>
                </c:pt>
                <c:pt idx="9">
                  <c:v>9.733431082327501</c:v>
                </c:pt>
                <c:pt idx="10">
                  <c:v>-15.9067449150424</c:v>
                </c:pt>
              </c:numCache>
            </c:numRef>
          </c:yVal>
          <c:smooth val="0"/>
        </c:ser>
        <c:ser>
          <c:idx val="5"/>
          <c:order val="4"/>
          <c:spPr>
            <a:ln>
              <a:solidFill>
                <a:schemeClr val="accent2"/>
              </a:solidFill>
              <a:prstDash val="sysDash"/>
            </a:ln>
          </c:spPr>
          <c:marker>
            <c:spPr>
              <a:solidFill>
                <a:schemeClr val="accent2"/>
              </a:solidFill>
            </c:spPr>
          </c:marker>
          <c:xVal>
            <c:numRef>
              <c:f>H_stress_2.5!$Q$35:$Q$45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H_stress_2.5!$S$35:$S$45</c:f>
              <c:numCache>
                <c:formatCode>0</c:formatCode>
                <c:ptCount val="11"/>
                <c:pt idx="0">
                  <c:v>-1.836777248345395</c:v>
                </c:pt>
                <c:pt idx="1">
                  <c:v>36.76415934749002</c:v>
                </c:pt>
                <c:pt idx="2">
                  <c:v>20.00328483356409</c:v>
                </c:pt>
                <c:pt idx="3">
                  <c:v>-85.25054983675278</c:v>
                </c:pt>
                <c:pt idx="4">
                  <c:v>-47.59541933881811</c:v>
                </c:pt>
                <c:pt idx="5">
                  <c:v>-30.86343904616129</c:v>
                </c:pt>
                <c:pt idx="6">
                  <c:v>-58.71597837863937</c:v>
                </c:pt>
                <c:pt idx="7">
                  <c:v>-131.9137401623159</c:v>
                </c:pt>
                <c:pt idx="8">
                  <c:v>6.22409242475969</c:v>
                </c:pt>
                <c:pt idx="9">
                  <c:v>11.31104731182112</c:v>
                </c:pt>
                <c:pt idx="10">
                  <c:v>6.07821161713839</c:v>
                </c:pt>
              </c:numCache>
            </c:numRef>
          </c:yVal>
          <c:smooth val="0"/>
        </c:ser>
        <c:ser>
          <c:idx val="6"/>
          <c:order val="5"/>
          <c:spPr>
            <a:ln>
              <a:solidFill>
                <a:srgbClr val="008000"/>
              </a:solidFill>
              <a:prstDash val="sysDash"/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H_stress_2.5!$Q$35:$Q$45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H_stress_2.5!$T$35:$T$45</c:f>
              <c:numCache>
                <c:formatCode>0</c:formatCode>
                <c:ptCount val="11"/>
                <c:pt idx="0">
                  <c:v>43.17373714891188</c:v>
                </c:pt>
                <c:pt idx="1">
                  <c:v>608.0951617233963</c:v>
                </c:pt>
                <c:pt idx="2">
                  <c:v>435.2091677168428</c:v>
                </c:pt>
                <c:pt idx="3">
                  <c:v>220.0426482667703</c:v>
                </c:pt>
                <c:pt idx="4">
                  <c:v>141.1252712548578</c:v>
                </c:pt>
                <c:pt idx="5">
                  <c:v>143.6097950950673</c:v>
                </c:pt>
                <c:pt idx="6">
                  <c:v>156.7985354736981</c:v>
                </c:pt>
                <c:pt idx="7">
                  <c:v>185.2396775041346</c:v>
                </c:pt>
                <c:pt idx="8">
                  <c:v>419.2531386058105</c:v>
                </c:pt>
                <c:pt idx="9">
                  <c:v>615.5128261548863</c:v>
                </c:pt>
                <c:pt idx="10">
                  <c:v>92.80946606377884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2712808"/>
        <c:axId val="-2082708008"/>
      </c:scatterChart>
      <c:valAx>
        <c:axId val="-208271280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82708008"/>
        <c:crosses val="autoZero"/>
        <c:crossBetween val="midCat"/>
      </c:valAx>
      <c:valAx>
        <c:axId val="-2082708008"/>
        <c:scaling>
          <c:orientation val="minMax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827128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Strains 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'H_0.15(diff norm d0)'!$F$7:$F$39</c:f>
              <c:numCache>
                <c:formatCode>General</c:formatCode>
                <c:ptCount val="33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</c:numCache>
            </c:numRef>
          </c:xVal>
          <c:yVal>
            <c:numRef>
              <c:f>'H_0.15(diff norm d0)'!$G$7:$G$39</c:f>
              <c:numCache>
                <c:formatCode>0</c:formatCode>
                <c:ptCount val="33"/>
                <c:pt idx="0">
                  <c:v>1145.60203716699</c:v>
                </c:pt>
                <c:pt idx="1">
                  <c:v>550.1597861707795</c:v>
                </c:pt>
                <c:pt idx="2">
                  <c:v>507.9552196669595</c:v>
                </c:pt>
                <c:pt idx="3">
                  <c:v>301.1924269715739</c:v>
                </c:pt>
                <c:pt idx="4">
                  <c:v>86.93261834972294</c:v>
                </c:pt>
                <c:pt idx="5">
                  <c:v>-12.91526479612553</c:v>
                </c:pt>
                <c:pt idx="6">
                  <c:v>425.726838836836</c:v>
                </c:pt>
                <c:pt idx="7">
                  <c:v>-51.09112679083105</c:v>
                </c:pt>
                <c:pt idx="8">
                  <c:v>880.1053767791277</c:v>
                </c:pt>
                <c:pt idx="9">
                  <c:v>623.3719296030039</c:v>
                </c:pt>
                <c:pt idx="10">
                  <c:v>637.2710680015057</c:v>
                </c:pt>
                <c:pt idx="11">
                  <c:v>391.2526814956401</c:v>
                </c:pt>
                <c:pt idx="12">
                  <c:v>306.814897996265</c:v>
                </c:pt>
                <c:pt idx="13">
                  <c:v>112.7097082310159</c:v>
                </c:pt>
                <c:pt idx="14">
                  <c:v>-127.0975357308699</c:v>
                </c:pt>
                <c:pt idx="15">
                  <c:v>1.516158389394378</c:v>
                </c:pt>
                <c:pt idx="16">
                  <c:v>-14.02865490628409</c:v>
                </c:pt>
                <c:pt idx="17">
                  <c:v>346.8627879159051</c:v>
                </c:pt>
                <c:pt idx="18">
                  <c:v>299.6537023946207</c:v>
                </c:pt>
                <c:pt idx="19">
                  <c:v>-55.1882502985544</c:v>
                </c:pt>
                <c:pt idx="20">
                  <c:v>207.532519861497</c:v>
                </c:pt>
                <c:pt idx="21">
                  <c:v>242.6759925952235</c:v>
                </c:pt>
                <c:pt idx="22">
                  <c:v>401.2706567151993</c:v>
                </c:pt>
                <c:pt idx="23">
                  <c:v>642.5229159837302</c:v>
                </c:pt>
                <c:pt idx="24">
                  <c:v>638.129185204166</c:v>
                </c:pt>
                <c:pt idx="25">
                  <c:v>716.4382053270298</c:v>
                </c:pt>
                <c:pt idx="26">
                  <c:v>971.9120261504211</c:v>
                </c:pt>
                <c:pt idx="27">
                  <c:v>194.8390005944587</c:v>
                </c:pt>
                <c:pt idx="28">
                  <c:v>315.485283980602</c:v>
                </c:pt>
                <c:pt idx="29">
                  <c:v>-48.53867622345382</c:v>
                </c:pt>
                <c:pt idx="30">
                  <c:v>-4.306364927127685</c:v>
                </c:pt>
                <c:pt idx="31">
                  <c:v>162.2775572420967</c:v>
                </c:pt>
                <c:pt idx="32">
                  <c:v>454.2321079607518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'H_0.15(diff norm d0)'!$F$7:$F$39</c:f>
              <c:numCache>
                <c:formatCode>General</c:formatCode>
                <c:ptCount val="33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</c:numCache>
            </c:numRef>
          </c:xVal>
          <c:yVal>
            <c:numRef>
              <c:f>'H_0.15(diff norm d0)'!$I$7:$I$39</c:f>
              <c:numCache>
                <c:formatCode>0</c:formatCode>
                <c:ptCount val="33"/>
                <c:pt idx="0">
                  <c:v>-630.3618281505021</c:v>
                </c:pt>
                <c:pt idx="1">
                  <c:v>-650.7350471116278</c:v>
                </c:pt>
                <c:pt idx="2">
                  <c:v>-492.7548211529015</c:v>
                </c:pt>
                <c:pt idx="3">
                  <c:v>-945.4671069769753</c:v>
                </c:pt>
                <c:pt idx="4">
                  <c:v>-834.47489571956</c:v>
                </c:pt>
                <c:pt idx="5">
                  <c:v>-1297.569627580437</c:v>
                </c:pt>
                <c:pt idx="6">
                  <c:v>-1014.226988226305</c:v>
                </c:pt>
                <c:pt idx="7">
                  <c:v>-1149.627381677433</c:v>
                </c:pt>
                <c:pt idx="8">
                  <c:v>-1365.938874697391</c:v>
                </c:pt>
                <c:pt idx="9">
                  <c:v>-1029.404069052347</c:v>
                </c:pt>
                <c:pt idx="10">
                  <c:v>-436.305670051391</c:v>
                </c:pt>
                <c:pt idx="11">
                  <c:v>23.12818426951242</c:v>
                </c:pt>
                <c:pt idx="12">
                  <c:v>491.4968309822639</c:v>
                </c:pt>
                <c:pt idx="13">
                  <c:v>440.3104402684754</c:v>
                </c:pt>
                <c:pt idx="14">
                  <c:v>820.7387107206326</c:v>
                </c:pt>
                <c:pt idx="15">
                  <c:v>1030.068524309618</c:v>
                </c:pt>
                <c:pt idx="16">
                  <c:v>770.7339679067772</c:v>
                </c:pt>
                <c:pt idx="17">
                  <c:v>777.0757937700213</c:v>
                </c:pt>
                <c:pt idx="18">
                  <c:v>859.4659611511524</c:v>
                </c:pt>
                <c:pt idx="19">
                  <c:v>761.3640197270227</c:v>
                </c:pt>
                <c:pt idx="20">
                  <c:v>910.7111902184143</c:v>
                </c:pt>
                <c:pt idx="21">
                  <c:v>283.3289234423343</c:v>
                </c:pt>
                <c:pt idx="22">
                  <c:v>-181.2738089107409</c:v>
                </c:pt>
                <c:pt idx="23">
                  <c:v>-300.0708302045597</c:v>
                </c:pt>
                <c:pt idx="24">
                  <c:v>-254.2805115220157</c:v>
                </c:pt>
                <c:pt idx="25">
                  <c:v>-1144.534632429705</c:v>
                </c:pt>
                <c:pt idx="26">
                  <c:v>-1328.548869279794</c:v>
                </c:pt>
                <c:pt idx="27">
                  <c:v>-1281.226225626191</c:v>
                </c:pt>
                <c:pt idx="28">
                  <c:v>-985.328094673227</c:v>
                </c:pt>
                <c:pt idx="29">
                  <c:v>-1165.37813928738</c:v>
                </c:pt>
                <c:pt idx="30">
                  <c:v>-712.4122139093957</c:v>
                </c:pt>
                <c:pt idx="31">
                  <c:v>-687.5210688057292</c:v>
                </c:pt>
                <c:pt idx="32">
                  <c:v>-586.986108963487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noFill/>
            </a:ln>
          </c:spPr>
          <c:xVal>
            <c:numRef>
              <c:f>'H_0.15(diff norm d0)'!$F$7:$F$39</c:f>
              <c:numCache>
                <c:formatCode>General</c:formatCode>
                <c:ptCount val="33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</c:numCache>
            </c:numRef>
          </c:xVal>
          <c:yVal>
            <c:numRef>
              <c:f>'H_0.15(diff norm d0)'!$K$7:$K$39</c:f>
              <c:numCache>
                <c:formatCode>0</c:formatCode>
                <c:ptCount val="33"/>
                <c:pt idx="0">
                  <c:v>-1034.039930424937</c:v>
                </c:pt>
                <c:pt idx="1">
                  <c:v>525.9290598279158</c:v>
                </c:pt>
                <c:pt idx="2">
                  <c:v>941.7868111163132</c:v>
                </c:pt>
                <c:pt idx="3">
                  <c:v>1884.78935345648</c:v>
                </c:pt>
                <c:pt idx="4">
                  <c:v>2359.313304746545</c:v>
                </c:pt>
                <c:pt idx="5">
                  <c:v>2300.869218250316</c:v>
                </c:pt>
                <c:pt idx="6">
                  <c:v>2384.880288291961</c:v>
                </c:pt>
                <c:pt idx="7">
                  <c:v>1403.68763034279</c:v>
                </c:pt>
                <c:pt idx="8">
                  <c:v>757.4871609684522</c:v>
                </c:pt>
                <c:pt idx="9">
                  <c:v>753.253468859905</c:v>
                </c:pt>
                <c:pt idx="10">
                  <c:v>938.8659029991272</c:v>
                </c:pt>
                <c:pt idx="11">
                  <c:v>722.2668249535733</c:v>
                </c:pt>
                <c:pt idx="12">
                  <c:v>945.8907163759826</c:v>
                </c:pt>
                <c:pt idx="13">
                  <c:v>825.5454440473495</c:v>
                </c:pt>
                <c:pt idx="14">
                  <c:v>408.9372695142095</c:v>
                </c:pt>
                <c:pt idx="15">
                  <c:v>411.3242059567947</c:v>
                </c:pt>
                <c:pt idx="16">
                  <c:v>402.5733749710545</c:v>
                </c:pt>
                <c:pt idx="17">
                  <c:v>582.3043463079734</c:v>
                </c:pt>
                <c:pt idx="18">
                  <c:v>613.2408418374025</c:v>
                </c:pt>
                <c:pt idx="19">
                  <c:v>1418.148624325841</c:v>
                </c:pt>
                <c:pt idx="20">
                  <c:v>723.951476092699</c:v>
                </c:pt>
                <c:pt idx="21">
                  <c:v>1077.724892828695</c:v>
                </c:pt>
                <c:pt idx="22">
                  <c:v>501.6989200209032</c:v>
                </c:pt>
                <c:pt idx="23">
                  <c:v>592.6976478433647</c:v>
                </c:pt>
                <c:pt idx="24">
                  <c:v>1120.387722950868</c:v>
                </c:pt>
                <c:pt idx="25">
                  <c:v>497.5348868449078</c:v>
                </c:pt>
                <c:pt idx="26">
                  <c:v>975.092500462741</c:v>
                </c:pt>
                <c:pt idx="27">
                  <c:v>1441.491521819597</c:v>
                </c:pt>
                <c:pt idx="28">
                  <c:v>2079.298526860631</c:v>
                </c:pt>
                <c:pt idx="29">
                  <c:v>1864.112869102133</c:v>
                </c:pt>
                <c:pt idx="30">
                  <c:v>1951.491192144205</c:v>
                </c:pt>
                <c:pt idx="31">
                  <c:v>1784.946052463973</c:v>
                </c:pt>
                <c:pt idx="32">
                  <c:v>783.8684596674612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066360"/>
        <c:axId val="2139879416"/>
      </c:scatterChart>
      <c:valAx>
        <c:axId val="-2121066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879416"/>
        <c:crosses val="autoZero"/>
        <c:crossBetween val="midCat"/>
      </c:valAx>
      <c:valAx>
        <c:axId val="213987941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210663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H_stress_2.5!$V$5</c:f>
              <c:strCache>
                <c:ptCount val="1"/>
                <c:pt idx="0">
                  <c:v>Longitudinal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pPr>
              <a:solidFill>
                <a:srgbClr val="008000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H_stress_2.5!$W$6:$W$14</c:f>
                <c:numCache>
                  <c:formatCode>General</c:formatCode>
                  <c:ptCount val="9"/>
                  <c:pt idx="0">
                    <c:v>101.3579506287092</c:v>
                  </c:pt>
                  <c:pt idx="1">
                    <c:v>90.39161164700922</c:v>
                  </c:pt>
                  <c:pt idx="2">
                    <c:v>126.8103759919675</c:v>
                  </c:pt>
                  <c:pt idx="3">
                    <c:v>146.8712878792336</c:v>
                  </c:pt>
                  <c:pt idx="4">
                    <c:v>147.1556942720774</c:v>
                  </c:pt>
                  <c:pt idx="5">
                    <c:v>144.4304878069657</c:v>
                  </c:pt>
                  <c:pt idx="6">
                    <c:v>168.4340922533935</c:v>
                  </c:pt>
                  <c:pt idx="7">
                    <c:v>107.631880401625</c:v>
                  </c:pt>
                  <c:pt idx="8">
                    <c:v>145.187398338026</c:v>
                  </c:pt>
                </c:numCache>
              </c:numRef>
            </c:plus>
            <c:minus>
              <c:numRef>
                <c:f>H_stress_2.5!$W$6:$W$14</c:f>
                <c:numCache>
                  <c:formatCode>General</c:formatCode>
                  <c:ptCount val="9"/>
                  <c:pt idx="0">
                    <c:v>101.3579506287092</c:v>
                  </c:pt>
                  <c:pt idx="1">
                    <c:v>90.39161164700922</c:v>
                  </c:pt>
                  <c:pt idx="2">
                    <c:v>126.8103759919675</c:v>
                  </c:pt>
                  <c:pt idx="3">
                    <c:v>146.8712878792336</c:v>
                  </c:pt>
                  <c:pt idx="4">
                    <c:v>147.1556942720774</c:v>
                  </c:pt>
                  <c:pt idx="5">
                    <c:v>144.4304878069657</c:v>
                  </c:pt>
                  <c:pt idx="6">
                    <c:v>168.4340922533935</c:v>
                  </c:pt>
                  <c:pt idx="7">
                    <c:v>107.631880401625</c:v>
                  </c:pt>
                  <c:pt idx="8">
                    <c:v>145.187398338026</c:v>
                  </c:pt>
                </c:numCache>
              </c:numRef>
            </c:minus>
          </c:errBars>
          <c:xVal>
            <c:numRef>
              <c:f>H_stress_2.5!$Q$6:$Q$18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H_stress_2.5!$V$6:$V$18</c:f>
              <c:numCache>
                <c:formatCode>0</c:formatCode>
                <c:ptCount val="13"/>
                <c:pt idx="0">
                  <c:v>32.32928216640077</c:v>
                </c:pt>
                <c:pt idx="1">
                  <c:v>144.5660953711787</c:v>
                </c:pt>
                <c:pt idx="2">
                  <c:v>595.2935123207337</c:v>
                </c:pt>
                <c:pt idx="3">
                  <c:v>438.7902556107776</c:v>
                </c:pt>
                <c:pt idx="4">
                  <c:v>245.4137531762932</c:v>
                </c:pt>
                <c:pt idx="5">
                  <c:v>302.12792901594</c:v>
                </c:pt>
                <c:pt idx="6">
                  <c:v>97.11200449232747</c:v>
                </c:pt>
                <c:pt idx="7">
                  <c:v>264.5805084182925</c:v>
                </c:pt>
                <c:pt idx="8">
                  <c:v>148.997602740447</c:v>
                </c:pt>
                <c:pt idx="9">
                  <c:v>564.7201091116597</c:v>
                </c:pt>
                <c:pt idx="10">
                  <c:v>487.5455855513947</c:v>
                </c:pt>
                <c:pt idx="11">
                  <c:v>191.014637412118</c:v>
                </c:pt>
                <c:pt idx="12">
                  <c:v>-55.89759668041834</c:v>
                </c:pt>
              </c:numCache>
            </c:numRef>
          </c:yVal>
          <c:smooth val="0"/>
        </c:ser>
        <c:ser>
          <c:idx val="6"/>
          <c:order val="1"/>
          <c:spPr>
            <a:ln>
              <a:solidFill>
                <a:srgbClr val="008000"/>
              </a:solidFill>
              <a:prstDash val="sysDash"/>
            </a:ln>
          </c:spPr>
          <c:marker>
            <c:spPr>
              <a:solidFill>
                <a:srgbClr val="008000"/>
              </a:solidFill>
            </c:spPr>
          </c:marker>
          <c:xVal>
            <c:numRef>
              <c:f>H_stress_2.5!$Q$35:$Q$45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H_stress_2.5!$T$35:$T$45</c:f>
              <c:numCache>
                <c:formatCode>0</c:formatCode>
                <c:ptCount val="11"/>
                <c:pt idx="0">
                  <c:v>43.17373714891188</c:v>
                </c:pt>
                <c:pt idx="1">
                  <c:v>608.0951617233963</c:v>
                </c:pt>
                <c:pt idx="2">
                  <c:v>435.2091677168428</c:v>
                </c:pt>
                <c:pt idx="3">
                  <c:v>220.0426482667703</c:v>
                </c:pt>
                <c:pt idx="4">
                  <c:v>141.1252712548578</c:v>
                </c:pt>
                <c:pt idx="5">
                  <c:v>143.6097950950673</c:v>
                </c:pt>
                <c:pt idx="6">
                  <c:v>156.7985354736981</c:v>
                </c:pt>
                <c:pt idx="7">
                  <c:v>185.2396775041346</c:v>
                </c:pt>
                <c:pt idx="8">
                  <c:v>419.2531386058105</c:v>
                </c:pt>
                <c:pt idx="9">
                  <c:v>615.5128261548863</c:v>
                </c:pt>
                <c:pt idx="10">
                  <c:v>92.80946606377884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2507272"/>
        <c:axId val="-2082695976"/>
      </c:scatterChart>
      <c:valAx>
        <c:axId val="-208250727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82695976"/>
        <c:crosses val="autoZero"/>
        <c:crossBetween val="midCat"/>
      </c:valAx>
      <c:valAx>
        <c:axId val="-2082695976"/>
        <c:scaling>
          <c:orientation val="minMax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82507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H_stress_2.5!$T$5</c:f>
              <c:strCache>
                <c:ptCount val="1"/>
                <c:pt idx="0">
                  <c:v>Transverse</c:v>
                </c:pt>
              </c:strCache>
            </c:strRef>
          </c:tx>
          <c:xVal>
            <c:numRef>
              <c:f>H_stress_2.5!$Q$6:$Q$18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H_stress_2.5!$T$6:$T$18</c:f>
              <c:numCache>
                <c:formatCode>0</c:formatCode>
                <c:ptCount val="13"/>
                <c:pt idx="0">
                  <c:v>99.53328332699583</c:v>
                </c:pt>
                <c:pt idx="1">
                  <c:v>85.21809549355725</c:v>
                </c:pt>
                <c:pt idx="2">
                  <c:v>27.8150542574186</c:v>
                </c:pt>
                <c:pt idx="3">
                  <c:v>131.6474383613245</c:v>
                </c:pt>
                <c:pt idx="4">
                  <c:v>-13.66883365227182</c:v>
                </c:pt>
                <c:pt idx="5">
                  <c:v>129.0673077173953</c:v>
                </c:pt>
                <c:pt idx="6">
                  <c:v>-3.302995026304131</c:v>
                </c:pt>
                <c:pt idx="7">
                  <c:v>76.25435472044693</c:v>
                </c:pt>
                <c:pt idx="8">
                  <c:v>119.4628281582811</c:v>
                </c:pt>
                <c:pt idx="9">
                  <c:v>116.1277545899884</c:v>
                </c:pt>
                <c:pt idx="10">
                  <c:v>30.0470862645678</c:v>
                </c:pt>
                <c:pt idx="11">
                  <c:v>124.3236051237383</c:v>
                </c:pt>
                <c:pt idx="12">
                  <c:v>90.14762105287344</c:v>
                </c:pt>
              </c:numCache>
            </c:numRef>
          </c:yVal>
          <c:smooth val="0"/>
        </c:ser>
        <c:ser>
          <c:idx val="5"/>
          <c:order val="1"/>
          <c:spPr>
            <a:ln>
              <a:solidFill>
                <a:schemeClr val="accent2"/>
              </a:solidFill>
              <a:prstDash val="sysDash"/>
            </a:ln>
          </c:spPr>
          <c:marker>
            <c:spPr>
              <a:solidFill>
                <a:schemeClr val="accent2"/>
              </a:solidFill>
            </c:spPr>
          </c:marker>
          <c:xVal>
            <c:numRef>
              <c:f>H_stress_2.5!$Q$35:$Q$45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H_stress_2.5!$S$35:$S$45</c:f>
              <c:numCache>
                <c:formatCode>0</c:formatCode>
                <c:ptCount val="11"/>
                <c:pt idx="0">
                  <c:v>-1.836777248345395</c:v>
                </c:pt>
                <c:pt idx="1">
                  <c:v>36.76415934749002</c:v>
                </c:pt>
                <c:pt idx="2">
                  <c:v>20.00328483356409</c:v>
                </c:pt>
                <c:pt idx="3">
                  <c:v>-85.25054983675278</c:v>
                </c:pt>
                <c:pt idx="4">
                  <c:v>-47.59541933881811</c:v>
                </c:pt>
                <c:pt idx="5">
                  <c:v>-30.86343904616129</c:v>
                </c:pt>
                <c:pt idx="6">
                  <c:v>-58.71597837863937</c:v>
                </c:pt>
                <c:pt idx="7">
                  <c:v>-131.9137401623159</c:v>
                </c:pt>
                <c:pt idx="8">
                  <c:v>6.22409242475969</c:v>
                </c:pt>
                <c:pt idx="9">
                  <c:v>11.31104731182112</c:v>
                </c:pt>
                <c:pt idx="10">
                  <c:v>6.07821161713839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2683544"/>
        <c:axId val="-2082678808"/>
      </c:scatterChart>
      <c:valAx>
        <c:axId val="-208268354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82678808"/>
        <c:crosses val="autoZero"/>
        <c:crossBetween val="midCat"/>
      </c:valAx>
      <c:valAx>
        <c:axId val="-2082678808"/>
        <c:scaling>
          <c:orientation val="minMax"/>
          <c:max val="800.0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82683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_2.5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H_stress_2.5!$R$5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H_stress_2.5!$Q$6:$Q$18</c:f>
              <c:numCache>
                <c:formatCode>0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3.000000000000004</c:v>
                </c:pt>
                <c:pt idx="8">
                  <c:v>6.000000000000004</c:v>
                </c:pt>
                <c:pt idx="9">
                  <c:v>9.000000000000003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H_stress_2.5!$R$6:$R$18</c:f>
              <c:numCache>
                <c:formatCode>0</c:formatCode>
                <c:ptCount val="13"/>
                <c:pt idx="0">
                  <c:v>75.55730672557761</c:v>
                </c:pt>
                <c:pt idx="1">
                  <c:v>90.9090830688273</c:v>
                </c:pt>
                <c:pt idx="2">
                  <c:v>58.44519028182465</c:v>
                </c:pt>
                <c:pt idx="3">
                  <c:v>157.167994039361</c:v>
                </c:pt>
                <c:pt idx="4">
                  <c:v>75.62138192096738</c:v>
                </c:pt>
                <c:pt idx="5">
                  <c:v>117.8390835606749</c:v>
                </c:pt>
                <c:pt idx="6">
                  <c:v>7.261228254368245</c:v>
                </c:pt>
                <c:pt idx="7">
                  <c:v>83.42176750373765</c:v>
                </c:pt>
                <c:pt idx="8">
                  <c:v>135.5146921928529</c:v>
                </c:pt>
                <c:pt idx="9">
                  <c:v>208.9944691005485</c:v>
                </c:pt>
                <c:pt idx="10">
                  <c:v>-12.53550444270014</c:v>
                </c:pt>
                <c:pt idx="11">
                  <c:v>141.0412792889777</c:v>
                </c:pt>
                <c:pt idx="12">
                  <c:v>73.81294877363854</c:v>
                </c:pt>
              </c:numCache>
            </c:numRef>
          </c:yVal>
          <c:smooth val="0"/>
        </c:ser>
        <c:ser>
          <c:idx val="4"/>
          <c:order val="1"/>
          <c:spPr>
            <a:ln>
              <a:solidFill>
                <a:schemeClr val="accent1"/>
              </a:solidFill>
              <a:prstDash val="sysDash"/>
            </a:ln>
          </c:spPr>
          <c:marker>
            <c:spPr>
              <a:solidFill>
                <a:schemeClr val="accent1"/>
              </a:solidFill>
            </c:spPr>
          </c:marker>
          <c:xVal>
            <c:numRef>
              <c:f>H_stress_2.5!$Q$35:$Q$45</c:f>
              <c:numCache>
                <c:formatCode>0</c:formatCode>
                <c:ptCount val="11"/>
                <c:pt idx="0">
                  <c:v>-16.0</c:v>
                </c:pt>
                <c:pt idx="1">
                  <c:v>-12.0</c:v>
                </c:pt>
                <c:pt idx="2">
                  <c:v>-9.0</c:v>
                </c:pt>
                <c:pt idx="3">
                  <c:v>-6.0</c:v>
                </c:pt>
                <c:pt idx="4">
                  <c:v>-3.0</c:v>
                </c:pt>
                <c:pt idx="5">
                  <c:v>0.0</c:v>
                </c:pt>
                <c:pt idx="6">
                  <c:v>3.0</c:v>
                </c:pt>
                <c:pt idx="7">
                  <c:v>6.0</c:v>
                </c:pt>
                <c:pt idx="8">
                  <c:v>9.0</c:v>
                </c:pt>
                <c:pt idx="9">
                  <c:v>12.0</c:v>
                </c:pt>
                <c:pt idx="10">
                  <c:v>16.0</c:v>
                </c:pt>
              </c:numCache>
            </c:numRef>
          </c:xVal>
          <c:yVal>
            <c:numRef>
              <c:f>H_stress_2.5!$R$35:$R$45</c:f>
              <c:numCache>
                <c:formatCode>0</c:formatCode>
                <c:ptCount val="11"/>
                <c:pt idx="0">
                  <c:v>-37.9051856519031</c:v>
                </c:pt>
                <c:pt idx="1">
                  <c:v>30.02167725818866</c:v>
                </c:pt>
                <c:pt idx="2">
                  <c:v>114.6390866868692</c:v>
                </c:pt>
                <c:pt idx="3">
                  <c:v>-19.54998569051769</c:v>
                </c:pt>
                <c:pt idx="4">
                  <c:v>-47.30778287145159</c:v>
                </c:pt>
                <c:pt idx="5">
                  <c:v>-43.95209889950997</c:v>
                </c:pt>
                <c:pt idx="6">
                  <c:v>-39.58966055053227</c:v>
                </c:pt>
                <c:pt idx="7">
                  <c:v>-45.6747332419176</c:v>
                </c:pt>
                <c:pt idx="8">
                  <c:v>86.63103817226765</c:v>
                </c:pt>
                <c:pt idx="9">
                  <c:v>9.733431082327501</c:v>
                </c:pt>
                <c:pt idx="10">
                  <c:v>-15.9067449150424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2515048"/>
        <c:axId val="-2082517032"/>
      </c:scatterChart>
      <c:valAx>
        <c:axId val="-208251504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82517032"/>
        <c:crosses val="autoZero"/>
        <c:crossBetween val="midCat"/>
      </c:valAx>
      <c:valAx>
        <c:axId val="-2082517032"/>
        <c:scaling>
          <c:orientation val="minMax"/>
          <c:max val="800.0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82515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H_stress_Xray!$R$5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H_stress_Xray!$Q$7:$Q$41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H_stress_Xray!$R$7:$R$41</c:f>
              <c:numCache>
                <c:formatCode>0</c:formatCode>
                <c:ptCount val="35"/>
                <c:pt idx="0">
                  <c:v>140.1566306090272</c:v>
                </c:pt>
                <c:pt idx="1">
                  <c:v>141.0817850013757</c:v>
                </c:pt>
                <c:pt idx="2">
                  <c:v>191.9752794335805</c:v>
                </c:pt>
                <c:pt idx="3">
                  <c:v>187.448740794451</c:v>
                </c:pt>
                <c:pt idx="4">
                  <c:v>191.2289998981862</c:v>
                </c:pt>
                <c:pt idx="5">
                  <c:v>106.1034745056078</c:v>
                </c:pt>
                <c:pt idx="6">
                  <c:v>269.6508781175413</c:v>
                </c:pt>
                <c:pt idx="7">
                  <c:v>13.41846028785221</c:v>
                </c:pt>
                <c:pt idx="8">
                  <c:v>180.980231030027</c:v>
                </c:pt>
                <c:pt idx="9">
                  <c:v>145.1193833047965</c:v>
                </c:pt>
                <c:pt idx="10">
                  <c:v>234.2000133540821</c:v>
                </c:pt>
                <c:pt idx="11">
                  <c:v>191.5673958044238</c:v>
                </c:pt>
                <c:pt idx="12">
                  <c:v>243.5059530537578</c:v>
                </c:pt>
                <c:pt idx="13">
                  <c:v>170.1525927870166</c:v>
                </c:pt>
                <c:pt idx="14">
                  <c:v>98.7496284138787</c:v>
                </c:pt>
                <c:pt idx="15">
                  <c:v>158.078749419906</c:v>
                </c:pt>
                <c:pt idx="16">
                  <c:v>124.3849314348705</c:v>
                </c:pt>
                <c:pt idx="17">
                  <c:v>246.237361922379</c:v>
                </c:pt>
                <c:pt idx="18">
                  <c:v>245.3549103753603</c:v>
                </c:pt>
                <c:pt idx="19">
                  <c:v>222.8625000468136</c:v>
                </c:pt>
                <c:pt idx="20">
                  <c:v>237.1597503388241</c:v>
                </c:pt>
                <c:pt idx="21">
                  <c:v>217.1178840720505</c:v>
                </c:pt>
                <c:pt idx="22">
                  <c:v>147.9038687288238</c:v>
                </c:pt>
                <c:pt idx="23">
                  <c:v>212.7156282996684</c:v>
                </c:pt>
                <c:pt idx="24">
                  <c:v>274.2043095887024</c:v>
                </c:pt>
                <c:pt idx="25">
                  <c:v>130.73264807489</c:v>
                </c:pt>
                <c:pt idx="26">
                  <c:v>234.6909670154407</c:v>
                </c:pt>
                <c:pt idx="27">
                  <c:v>72.32748568834537</c:v>
                </c:pt>
                <c:pt idx="28">
                  <c:v>208.3832521400416</c:v>
                </c:pt>
                <c:pt idx="29">
                  <c:v>62.77260838564217</c:v>
                </c:pt>
                <c:pt idx="30">
                  <c:v>134.3130981086777</c:v>
                </c:pt>
                <c:pt idx="31">
                  <c:v>165.6714205619602</c:v>
                </c:pt>
                <c:pt idx="32">
                  <c:v>149.2867874722086</c:v>
                </c:pt>
                <c:pt idx="33">
                  <c:v>206.8093789841738</c:v>
                </c:pt>
                <c:pt idx="34">
                  <c:v>193.4193050184152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H_stress_Xray!$T$5</c:f>
              <c:strCache>
                <c:ptCount val="1"/>
                <c:pt idx="0">
                  <c:v>Transverse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H_stress_Xray!$U$7:$U$47</c:f>
                <c:numCache>
                  <c:formatCode>General</c:formatCode>
                  <c:ptCount val="41"/>
                  <c:pt idx="0">
                    <c:v>92.36973002012816</c:v>
                  </c:pt>
                  <c:pt idx="1">
                    <c:v>98.50122050668111</c:v>
                  </c:pt>
                  <c:pt idx="2">
                    <c:v>95.19752904153024</c:v>
                  </c:pt>
                  <c:pt idx="3">
                    <c:v>98.60985915954814</c:v>
                  </c:pt>
                  <c:pt idx="4">
                    <c:v>109.2761204990222</c:v>
                  </c:pt>
                  <c:pt idx="5">
                    <c:v>106.3054382647813</c:v>
                  </c:pt>
                  <c:pt idx="6">
                    <c:v>108.6482077155725</c:v>
                  </c:pt>
                  <c:pt idx="7">
                    <c:v>109.4988044348018</c:v>
                  </c:pt>
                  <c:pt idx="8">
                    <c:v>102.7133547730239</c:v>
                  </c:pt>
                  <c:pt idx="9">
                    <c:v>101.8227917302334</c:v>
                  </c:pt>
                  <c:pt idx="10">
                    <c:v>112.3436304071067</c:v>
                  </c:pt>
                  <c:pt idx="11">
                    <c:v>101.0430744189141</c:v>
                  </c:pt>
                  <c:pt idx="12">
                    <c:v>133.4175441844112</c:v>
                  </c:pt>
                  <c:pt idx="13">
                    <c:v>135.1045720468407</c:v>
                  </c:pt>
                  <c:pt idx="14">
                    <c:v>145.9195596543568</c:v>
                  </c:pt>
                  <c:pt idx="15">
                    <c:v>124.3443508963047</c:v>
                  </c:pt>
                  <c:pt idx="16">
                    <c:v>123.8080223119825</c:v>
                  </c:pt>
                  <c:pt idx="17">
                    <c:v>129.7804793391359</c:v>
                  </c:pt>
                  <c:pt idx="18">
                    <c:v>106.8457019949583</c:v>
                  </c:pt>
                  <c:pt idx="19">
                    <c:v>153.2088731138786</c:v>
                  </c:pt>
                  <c:pt idx="20">
                    <c:v>192.1309521515697</c:v>
                  </c:pt>
                  <c:pt idx="21">
                    <c:v>107.0424286375712</c:v>
                  </c:pt>
                  <c:pt idx="22">
                    <c:v>114.8876704384896</c:v>
                  </c:pt>
                  <c:pt idx="23">
                    <c:v>98.98379815125259</c:v>
                  </c:pt>
                  <c:pt idx="24">
                    <c:v>131.4292786695628</c:v>
                  </c:pt>
                  <c:pt idx="25">
                    <c:v>125.3320806204168</c:v>
                  </c:pt>
                  <c:pt idx="26">
                    <c:v>113.0987559192797</c:v>
                  </c:pt>
                  <c:pt idx="27">
                    <c:v>136.0358853539119</c:v>
                  </c:pt>
                  <c:pt idx="28">
                    <c:v>113.9520530916155</c:v>
                  </c:pt>
                  <c:pt idx="29">
                    <c:v>99.19216044864285</c:v>
                  </c:pt>
                  <c:pt idx="30">
                    <c:v>102.041442238006</c:v>
                  </c:pt>
                  <c:pt idx="31">
                    <c:v>98.67938939846994</c:v>
                  </c:pt>
                  <c:pt idx="32">
                    <c:v>107.6845084347071</c:v>
                  </c:pt>
                  <c:pt idx="33">
                    <c:v>106.4916216617704</c:v>
                  </c:pt>
                  <c:pt idx="34">
                    <c:v>130.5505985719526</c:v>
                  </c:pt>
                </c:numCache>
              </c:numRef>
            </c:plus>
            <c:minus>
              <c:numRef>
                <c:f>H_stress_Xray!$U$7:$U$47</c:f>
                <c:numCache>
                  <c:formatCode>General</c:formatCode>
                  <c:ptCount val="41"/>
                  <c:pt idx="0">
                    <c:v>92.36973002012816</c:v>
                  </c:pt>
                  <c:pt idx="1">
                    <c:v>98.50122050668111</c:v>
                  </c:pt>
                  <c:pt idx="2">
                    <c:v>95.19752904153024</c:v>
                  </c:pt>
                  <c:pt idx="3">
                    <c:v>98.60985915954814</c:v>
                  </c:pt>
                  <c:pt idx="4">
                    <c:v>109.2761204990222</c:v>
                  </c:pt>
                  <c:pt idx="5">
                    <c:v>106.3054382647813</c:v>
                  </c:pt>
                  <c:pt idx="6">
                    <c:v>108.6482077155725</c:v>
                  </c:pt>
                  <c:pt idx="7">
                    <c:v>109.4988044348018</c:v>
                  </c:pt>
                  <c:pt idx="8">
                    <c:v>102.7133547730239</c:v>
                  </c:pt>
                  <c:pt idx="9">
                    <c:v>101.8227917302334</c:v>
                  </c:pt>
                  <c:pt idx="10">
                    <c:v>112.3436304071067</c:v>
                  </c:pt>
                  <c:pt idx="11">
                    <c:v>101.0430744189141</c:v>
                  </c:pt>
                  <c:pt idx="12">
                    <c:v>133.4175441844112</c:v>
                  </c:pt>
                  <c:pt idx="13">
                    <c:v>135.1045720468407</c:v>
                  </c:pt>
                  <c:pt idx="14">
                    <c:v>145.9195596543568</c:v>
                  </c:pt>
                  <c:pt idx="15">
                    <c:v>124.3443508963047</c:v>
                  </c:pt>
                  <c:pt idx="16">
                    <c:v>123.8080223119825</c:v>
                  </c:pt>
                  <c:pt idx="17">
                    <c:v>129.7804793391359</c:v>
                  </c:pt>
                  <c:pt idx="18">
                    <c:v>106.8457019949583</c:v>
                  </c:pt>
                  <c:pt idx="19">
                    <c:v>153.2088731138786</c:v>
                  </c:pt>
                  <c:pt idx="20">
                    <c:v>192.1309521515697</c:v>
                  </c:pt>
                  <c:pt idx="21">
                    <c:v>107.0424286375712</c:v>
                  </c:pt>
                  <c:pt idx="22">
                    <c:v>114.8876704384896</c:v>
                  </c:pt>
                  <c:pt idx="23">
                    <c:v>98.98379815125259</c:v>
                  </c:pt>
                  <c:pt idx="24">
                    <c:v>131.4292786695628</c:v>
                  </c:pt>
                  <c:pt idx="25">
                    <c:v>125.3320806204168</c:v>
                  </c:pt>
                  <c:pt idx="26">
                    <c:v>113.0987559192797</c:v>
                  </c:pt>
                  <c:pt idx="27">
                    <c:v>136.0358853539119</c:v>
                  </c:pt>
                  <c:pt idx="28">
                    <c:v>113.9520530916155</c:v>
                  </c:pt>
                  <c:pt idx="29">
                    <c:v>99.19216044864285</c:v>
                  </c:pt>
                  <c:pt idx="30">
                    <c:v>102.041442238006</c:v>
                  </c:pt>
                  <c:pt idx="31">
                    <c:v>98.67938939846994</c:v>
                  </c:pt>
                  <c:pt idx="32">
                    <c:v>107.6845084347071</c:v>
                  </c:pt>
                  <c:pt idx="33">
                    <c:v>106.4916216617704</c:v>
                  </c:pt>
                  <c:pt idx="34">
                    <c:v>130.5505985719526</c:v>
                  </c:pt>
                </c:numCache>
              </c:numRef>
            </c:minus>
          </c:errBars>
          <c:xVal>
            <c:numRef>
              <c:f>H_stress_Xray!$Q$7:$Q$41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H_stress_Xray!$T$7:$T$41</c:f>
              <c:numCache>
                <c:formatCode>0</c:formatCode>
                <c:ptCount val="35"/>
                <c:pt idx="0">
                  <c:v>-165.0871587424166</c:v>
                </c:pt>
                <c:pt idx="1">
                  <c:v>-65.32201446903802</c:v>
                </c:pt>
                <c:pt idx="2">
                  <c:v>19.97824116766692</c:v>
                </c:pt>
                <c:pt idx="3">
                  <c:v>-26.82086660295594</c:v>
                </c:pt>
                <c:pt idx="4">
                  <c:v>32.86208341752813</c:v>
                </c:pt>
                <c:pt idx="5">
                  <c:v>-114.6964940979457</c:v>
                </c:pt>
                <c:pt idx="6">
                  <c:v>22.15881409106402</c:v>
                </c:pt>
                <c:pt idx="7">
                  <c:v>-175.3924585207826</c:v>
                </c:pt>
                <c:pt idx="8">
                  <c:v>-205.0586246924997</c:v>
                </c:pt>
                <c:pt idx="9">
                  <c:v>-138.951491464092</c:v>
                </c:pt>
                <c:pt idx="10">
                  <c:v>49.67901150124054</c:v>
                </c:pt>
                <c:pt idx="11">
                  <c:v>128.2959978436831</c:v>
                </c:pt>
                <c:pt idx="12">
                  <c:v>275.2481602857263</c:v>
                </c:pt>
                <c:pt idx="13">
                  <c:v>226.458968605955</c:v>
                </c:pt>
                <c:pt idx="14">
                  <c:v>261.6589832727307</c:v>
                </c:pt>
                <c:pt idx="15">
                  <c:v>334.8611873124444</c:v>
                </c:pt>
                <c:pt idx="16">
                  <c:v>259.2660072308654</c:v>
                </c:pt>
                <c:pt idx="17">
                  <c:v>320.1802223035552</c:v>
                </c:pt>
                <c:pt idx="18">
                  <c:v>341.5726423491392</c:v>
                </c:pt>
                <c:pt idx="19">
                  <c:v>363.2074214574597</c:v>
                </c:pt>
                <c:pt idx="20">
                  <c:v>358.0185843064192</c:v>
                </c:pt>
                <c:pt idx="21">
                  <c:v>224.1051065613977</c:v>
                </c:pt>
                <c:pt idx="22">
                  <c:v>47.77903869936534</c:v>
                </c:pt>
                <c:pt idx="23">
                  <c:v>50.7073281735561</c:v>
                </c:pt>
                <c:pt idx="24">
                  <c:v>120.8213929638899</c:v>
                </c:pt>
                <c:pt idx="25">
                  <c:v>-189.1220584145487</c:v>
                </c:pt>
                <c:pt idx="26">
                  <c:v>-160.7007493866276</c:v>
                </c:pt>
                <c:pt idx="27">
                  <c:v>-181.3712250683287</c:v>
                </c:pt>
                <c:pt idx="28">
                  <c:v>-15.19404731608521</c:v>
                </c:pt>
                <c:pt idx="29">
                  <c:v>-129.1841743284702</c:v>
                </c:pt>
                <c:pt idx="30">
                  <c:v>12.60740531485031</c:v>
                </c:pt>
                <c:pt idx="31">
                  <c:v>19.6122817099901</c:v>
                </c:pt>
                <c:pt idx="32">
                  <c:v>-29.67259356164491</c:v>
                </c:pt>
                <c:pt idx="33">
                  <c:v>24.533007301948</c:v>
                </c:pt>
                <c:pt idx="34">
                  <c:v>-118.022756634896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H_stress_Xray!$V$5</c:f>
              <c:strCache>
                <c:ptCount val="1"/>
                <c:pt idx="0">
                  <c:v>Longitudinal</c:v>
                </c:pt>
              </c:strCache>
            </c:strRef>
          </c:tx>
          <c:xVal>
            <c:numRef>
              <c:f>H_stress_Xray!$Q$7:$Q$41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H_stress_Xray!$V$7:$V$41</c:f>
              <c:numCache>
                <c:formatCode>0</c:formatCode>
                <c:ptCount val="35"/>
                <c:pt idx="0">
                  <c:v>-234.4693325708351</c:v>
                </c:pt>
                <c:pt idx="1">
                  <c:v>136.917128911196</c:v>
                </c:pt>
                <c:pt idx="2">
                  <c:v>266.5400842139382</c:v>
                </c:pt>
                <c:pt idx="3">
                  <c:v>459.6294625340441</c:v>
                </c:pt>
                <c:pt idx="4">
                  <c:v>581.79443037264</c:v>
                </c:pt>
                <c:pt idx="5">
                  <c:v>503.785182529215</c:v>
                </c:pt>
                <c:pt idx="6">
                  <c:v>606.380377242641</c:v>
                </c:pt>
                <c:pt idx="7">
                  <c:v>263.4585591701934</c:v>
                </c:pt>
                <c:pt idx="8">
                  <c:v>159.9052251875671</c:v>
                </c:pt>
                <c:pt idx="9">
                  <c:v>167.4427728645763</c:v>
                </c:pt>
                <c:pt idx="10">
                  <c:v>286.0366256192983</c:v>
                </c:pt>
                <c:pt idx="11">
                  <c:v>248.460451711256</c:v>
                </c:pt>
                <c:pt idx="12">
                  <c:v>353.3471093377717</c:v>
                </c:pt>
                <c:pt idx="13">
                  <c:v>292.671234880449</c:v>
                </c:pt>
                <c:pt idx="14">
                  <c:v>190.8806105653767</c:v>
                </c:pt>
                <c:pt idx="15">
                  <c:v>228.514507595553</c:v>
                </c:pt>
                <c:pt idx="16">
                  <c:v>195.988405320038</c:v>
                </c:pt>
                <c:pt idx="17">
                  <c:v>286.7038797710158</c:v>
                </c:pt>
                <c:pt idx="18">
                  <c:v>299.2526999670885</c:v>
                </c:pt>
                <c:pt idx="19">
                  <c:v>476.0922753728817</c:v>
                </c:pt>
                <c:pt idx="20">
                  <c:v>325.9192584410619</c:v>
                </c:pt>
                <c:pt idx="21">
                  <c:v>360.6419137996784</c:v>
                </c:pt>
                <c:pt idx="22">
                  <c:v>165.1649764844917</c:v>
                </c:pt>
                <c:pt idx="23">
                  <c:v>204.1519103380431</c:v>
                </c:pt>
                <c:pt idx="24">
                  <c:v>357.0924957639169</c:v>
                </c:pt>
                <c:pt idx="25">
                  <c:v>93.10864021077526</c:v>
                </c:pt>
                <c:pt idx="26">
                  <c:v>235.2376110378707</c:v>
                </c:pt>
                <c:pt idx="27">
                  <c:v>286.5958877739161</c:v>
                </c:pt>
                <c:pt idx="28">
                  <c:v>511.5386532600466</c:v>
                </c:pt>
                <c:pt idx="29">
                  <c:v>391.5095927384774</c:v>
                </c:pt>
                <c:pt idx="30">
                  <c:v>470.465803230313</c:v>
                </c:pt>
                <c:pt idx="31">
                  <c:v>444.5675681782203</c:v>
                </c:pt>
                <c:pt idx="32">
                  <c:v>205.9430354217993</c:v>
                </c:pt>
                <c:pt idx="33">
                  <c:v>232.3657451487585</c:v>
                </c:pt>
                <c:pt idx="34">
                  <c:v>-180.6079077843667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214792"/>
        <c:axId val="-2121211864"/>
      </c:scatterChart>
      <c:valAx>
        <c:axId val="-21212147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21211864"/>
        <c:crosses val="autoZero"/>
        <c:crossBetween val="midCat"/>
      </c:valAx>
      <c:valAx>
        <c:axId val="-2121211864"/>
        <c:scaling>
          <c:orientation val="minMax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212147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H_stress_Xray!$Q$7:$Q$41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H_stress_Xray!$R$7:$R$41</c:f>
              <c:numCache>
                <c:formatCode>0</c:formatCode>
                <c:ptCount val="35"/>
                <c:pt idx="0">
                  <c:v>140.1566306090272</c:v>
                </c:pt>
                <c:pt idx="1">
                  <c:v>141.0817850013757</c:v>
                </c:pt>
                <c:pt idx="2">
                  <c:v>191.9752794335805</c:v>
                </c:pt>
                <c:pt idx="3">
                  <c:v>187.448740794451</c:v>
                </c:pt>
                <c:pt idx="4">
                  <c:v>191.2289998981862</c:v>
                </c:pt>
                <c:pt idx="5">
                  <c:v>106.1034745056078</c:v>
                </c:pt>
                <c:pt idx="6">
                  <c:v>269.6508781175413</c:v>
                </c:pt>
                <c:pt idx="7">
                  <c:v>13.41846028785221</c:v>
                </c:pt>
                <c:pt idx="8">
                  <c:v>180.980231030027</c:v>
                </c:pt>
                <c:pt idx="9">
                  <c:v>145.1193833047965</c:v>
                </c:pt>
                <c:pt idx="10">
                  <c:v>234.2000133540821</c:v>
                </c:pt>
                <c:pt idx="11">
                  <c:v>191.5673958044238</c:v>
                </c:pt>
                <c:pt idx="12">
                  <c:v>243.5059530537578</c:v>
                </c:pt>
                <c:pt idx="13">
                  <c:v>170.1525927870166</c:v>
                </c:pt>
                <c:pt idx="14">
                  <c:v>98.7496284138787</c:v>
                </c:pt>
                <c:pt idx="15">
                  <c:v>158.078749419906</c:v>
                </c:pt>
                <c:pt idx="16">
                  <c:v>124.3849314348705</c:v>
                </c:pt>
                <c:pt idx="17">
                  <c:v>246.237361922379</c:v>
                </c:pt>
                <c:pt idx="18">
                  <c:v>245.3549103753603</c:v>
                </c:pt>
                <c:pt idx="19">
                  <c:v>222.8625000468136</c:v>
                </c:pt>
                <c:pt idx="20">
                  <c:v>237.1597503388241</c:v>
                </c:pt>
                <c:pt idx="21">
                  <c:v>217.1178840720505</c:v>
                </c:pt>
                <c:pt idx="22">
                  <c:v>147.9038687288238</c:v>
                </c:pt>
                <c:pt idx="23">
                  <c:v>212.7156282996684</c:v>
                </c:pt>
                <c:pt idx="24">
                  <c:v>274.2043095887024</c:v>
                </c:pt>
                <c:pt idx="25">
                  <c:v>130.73264807489</c:v>
                </c:pt>
                <c:pt idx="26">
                  <c:v>234.6909670154407</c:v>
                </c:pt>
                <c:pt idx="27">
                  <c:v>72.32748568834537</c:v>
                </c:pt>
                <c:pt idx="28">
                  <c:v>208.3832521400416</c:v>
                </c:pt>
                <c:pt idx="29">
                  <c:v>62.77260838564217</c:v>
                </c:pt>
                <c:pt idx="30">
                  <c:v>134.3130981086777</c:v>
                </c:pt>
                <c:pt idx="31">
                  <c:v>165.6714205619602</c:v>
                </c:pt>
                <c:pt idx="32">
                  <c:v>149.2867874722086</c:v>
                </c:pt>
                <c:pt idx="33">
                  <c:v>206.8093789841738</c:v>
                </c:pt>
                <c:pt idx="34">
                  <c:v>193.4193050184152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H_stress_Xray!$Q$7:$Q$41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H_stress_Xray!$T$7:$T$41</c:f>
              <c:numCache>
                <c:formatCode>0</c:formatCode>
                <c:ptCount val="35"/>
                <c:pt idx="0">
                  <c:v>-165.0871587424166</c:v>
                </c:pt>
                <c:pt idx="1">
                  <c:v>-65.32201446903802</c:v>
                </c:pt>
                <c:pt idx="2">
                  <c:v>19.97824116766692</c:v>
                </c:pt>
                <c:pt idx="3">
                  <c:v>-26.82086660295594</c:v>
                </c:pt>
                <c:pt idx="4">
                  <c:v>32.86208341752813</c:v>
                </c:pt>
                <c:pt idx="5">
                  <c:v>-114.6964940979457</c:v>
                </c:pt>
                <c:pt idx="6">
                  <c:v>22.15881409106402</c:v>
                </c:pt>
                <c:pt idx="7">
                  <c:v>-175.3924585207826</c:v>
                </c:pt>
                <c:pt idx="8">
                  <c:v>-205.0586246924997</c:v>
                </c:pt>
                <c:pt idx="9">
                  <c:v>-138.951491464092</c:v>
                </c:pt>
                <c:pt idx="10">
                  <c:v>49.67901150124054</c:v>
                </c:pt>
                <c:pt idx="11">
                  <c:v>128.2959978436831</c:v>
                </c:pt>
                <c:pt idx="12">
                  <c:v>275.2481602857263</c:v>
                </c:pt>
                <c:pt idx="13">
                  <c:v>226.458968605955</c:v>
                </c:pt>
                <c:pt idx="14">
                  <c:v>261.6589832727307</c:v>
                </c:pt>
                <c:pt idx="15">
                  <c:v>334.8611873124444</c:v>
                </c:pt>
                <c:pt idx="16">
                  <c:v>259.2660072308654</c:v>
                </c:pt>
                <c:pt idx="17">
                  <c:v>320.1802223035552</c:v>
                </c:pt>
                <c:pt idx="18">
                  <c:v>341.5726423491392</c:v>
                </c:pt>
                <c:pt idx="19">
                  <c:v>363.2074214574597</c:v>
                </c:pt>
                <c:pt idx="20">
                  <c:v>358.0185843064192</c:v>
                </c:pt>
                <c:pt idx="21">
                  <c:v>224.1051065613977</c:v>
                </c:pt>
                <c:pt idx="22">
                  <c:v>47.77903869936534</c:v>
                </c:pt>
                <c:pt idx="23">
                  <c:v>50.7073281735561</c:v>
                </c:pt>
                <c:pt idx="24">
                  <c:v>120.8213929638899</c:v>
                </c:pt>
                <c:pt idx="25">
                  <c:v>-189.1220584145487</c:v>
                </c:pt>
                <c:pt idx="26">
                  <c:v>-160.7007493866276</c:v>
                </c:pt>
                <c:pt idx="27">
                  <c:v>-181.3712250683287</c:v>
                </c:pt>
                <c:pt idx="28">
                  <c:v>-15.19404731608521</c:v>
                </c:pt>
                <c:pt idx="29">
                  <c:v>-129.1841743284702</c:v>
                </c:pt>
                <c:pt idx="30">
                  <c:v>12.60740531485031</c:v>
                </c:pt>
                <c:pt idx="31">
                  <c:v>19.6122817099901</c:v>
                </c:pt>
                <c:pt idx="32">
                  <c:v>-29.67259356164491</c:v>
                </c:pt>
                <c:pt idx="33">
                  <c:v>24.533007301948</c:v>
                </c:pt>
                <c:pt idx="34">
                  <c:v>-118.022756634896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noFill/>
            </a:ln>
          </c:spPr>
          <c:xVal>
            <c:numRef>
              <c:f>H_stress_Xray!$Q$7:$Q$41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H_stress_Xray!$V$7:$V$41</c:f>
              <c:numCache>
                <c:formatCode>0</c:formatCode>
                <c:ptCount val="35"/>
                <c:pt idx="0">
                  <c:v>-234.4693325708351</c:v>
                </c:pt>
                <c:pt idx="1">
                  <c:v>136.917128911196</c:v>
                </c:pt>
                <c:pt idx="2">
                  <c:v>266.5400842139382</c:v>
                </c:pt>
                <c:pt idx="3">
                  <c:v>459.6294625340441</c:v>
                </c:pt>
                <c:pt idx="4">
                  <c:v>581.79443037264</c:v>
                </c:pt>
                <c:pt idx="5">
                  <c:v>503.785182529215</c:v>
                </c:pt>
                <c:pt idx="6">
                  <c:v>606.380377242641</c:v>
                </c:pt>
                <c:pt idx="7">
                  <c:v>263.4585591701934</c:v>
                </c:pt>
                <c:pt idx="8">
                  <c:v>159.9052251875671</c:v>
                </c:pt>
                <c:pt idx="9">
                  <c:v>167.4427728645763</c:v>
                </c:pt>
                <c:pt idx="10">
                  <c:v>286.0366256192983</c:v>
                </c:pt>
                <c:pt idx="11">
                  <c:v>248.460451711256</c:v>
                </c:pt>
                <c:pt idx="12">
                  <c:v>353.3471093377717</c:v>
                </c:pt>
                <c:pt idx="13">
                  <c:v>292.671234880449</c:v>
                </c:pt>
                <c:pt idx="14">
                  <c:v>190.8806105653767</c:v>
                </c:pt>
                <c:pt idx="15">
                  <c:v>228.514507595553</c:v>
                </c:pt>
                <c:pt idx="16">
                  <c:v>195.988405320038</c:v>
                </c:pt>
                <c:pt idx="17">
                  <c:v>286.7038797710158</c:v>
                </c:pt>
                <c:pt idx="18">
                  <c:v>299.2526999670885</c:v>
                </c:pt>
                <c:pt idx="19">
                  <c:v>476.0922753728817</c:v>
                </c:pt>
                <c:pt idx="20">
                  <c:v>325.9192584410619</c:v>
                </c:pt>
                <c:pt idx="21">
                  <c:v>360.6419137996784</c:v>
                </c:pt>
                <c:pt idx="22">
                  <c:v>165.1649764844917</c:v>
                </c:pt>
                <c:pt idx="23">
                  <c:v>204.1519103380431</c:v>
                </c:pt>
                <c:pt idx="24">
                  <c:v>357.0924957639169</c:v>
                </c:pt>
                <c:pt idx="25">
                  <c:v>93.10864021077526</c:v>
                </c:pt>
                <c:pt idx="26">
                  <c:v>235.2376110378707</c:v>
                </c:pt>
                <c:pt idx="27">
                  <c:v>286.5958877739161</c:v>
                </c:pt>
                <c:pt idx="28">
                  <c:v>511.5386532600466</c:v>
                </c:pt>
                <c:pt idx="29">
                  <c:v>391.5095927384774</c:v>
                </c:pt>
                <c:pt idx="30">
                  <c:v>470.465803230313</c:v>
                </c:pt>
                <c:pt idx="31">
                  <c:v>444.5675681782203</c:v>
                </c:pt>
                <c:pt idx="32">
                  <c:v>205.9430354217993</c:v>
                </c:pt>
                <c:pt idx="33">
                  <c:v>232.3657451487585</c:v>
                </c:pt>
                <c:pt idx="34">
                  <c:v>-180.6079077843667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2638600"/>
        <c:axId val="-2082667736"/>
      </c:scatterChart>
      <c:valAx>
        <c:axId val="-20826386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82667736"/>
        <c:crosses val="autoZero"/>
        <c:crossBetween val="midCat"/>
      </c:valAx>
      <c:valAx>
        <c:axId val="-208266773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82638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H_stress_Xray!$Q$7:$Q$41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H_stress_Xray!$G$7:$G$41</c:f>
              <c:numCache>
                <c:formatCode>0</c:formatCode>
                <c:ptCount val="35"/>
                <c:pt idx="0">
                  <c:v>1145.60203716699</c:v>
                </c:pt>
                <c:pt idx="1">
                  <c:v>550.1597861707795</c:v>
                </c:pt>
                <c:pt idx="2">
                  <c:v>507.9552196669595</c:v>
                </c:pt>
                <c:pt idx="3">
                  <c:v>301.1924269715739</c:v>
                </c:pt>
                <c:pt idx="4">
                  <c:v>86.93261834972294</c:v>
                </c:pt>
                <c:pt idx="5">
                  <c:v>-12.91526479612553</c:v>
                </c:pt>
                <c:pt idx="6">
                  <c:v>425.726838836836</c:v>
                </c:pt>
                <c:pt idx="7">
                  <c:v>-51.09112679083105</c:v>
                </c:pt>
                <c:pt idx="8">
                  <c:v>880.1053767791277</c:v>
                </c:pt>
                <c:pt idx="9">
                  <c:v>623.3719296030039</c:v>
                </c:pt>
                <c:pt idx="10">
                  <c:v>637.2710680015057</c:v>
                </c:pt>
                <c:pt idx="11">
                  <c:v>391.2526814956401</c:v>
                </c:pt>
                <c:pt idx="12">
                  <c:v>306.814897996265</c:v>
                </c:pt>
                <c:pt idx="13">
                  <c:v>112.7097082310159</c:v>
                </c:pt>
                <c:pt idx="14">
                  <c:v>-127.0975357308699</c:v>
                </c:pt>
                <c:pt idx="15">
                  <c:v>1.516158389394378</c:v>
                </c:pt>
                <c:pt idx="16">
                  <c:v>-14.02865490628409</c:v>
                </c:pt>
                <c:pt idx="17">
                  <c:v>346.8627879159051</c:v>
                </c:pt>
                <c:pt idx="18">
                  <c:v>299.6537023946207</c:v>
                </c:pt>
                <c:pt idx="19">
                  <c:v>-55.1882502985544</c:v>
                </c:pt>
                <c:pt idx="20">
                  <c:v>207.532519861497</c:v>
                </c:pt>
                <c:pt idx="21">
                  <c:v>242.6759925952235</c:v>
                </c:pt>
                <c:pt idx="22">
                  <c:v>401.2706567151993</c:v>
                </c:pt>
                <c:pt idx="23">
                  <c:v>642.5229159837302</c:v>
                </c:pt>
                <c:pt idx="24">
                  <c:v>638.129185204166</c:v>
                </c:pt>
                <c:pt idx="25">
                  <c:v>716.4382053270298</c:v>
                </c:pt>
                <c:pt idx="26">
                  <c:v>971.9120261504211</c:v>
                </c:pt>
                <c:pt idx="27">
                  <c:v>194.8390005944587</c:v>
                </c:pt>
                <c:pt idx="28">
                  <c:v>315.485283980602</c:v>
                </c:pt>
                <c:pt idx="29">
                  <c:v>-48.53867622345382</c:v>
                </c:pt>
                <c:pt idx="30">
                  <c:v>-4.306364927127685</c:v>
                </c:pt>
                <c:pt idx="31">
                  <c:v>162.2775572420967</c:v>
                </c:pt>
                <c:pt idx="32">
                  <c:v>454.2321079607518</c:v>
                </c:pt>
                <c:pt idx="33">
                  <c:v>613.0805831726181</c:v>
                </c:pt>
                <c:pt idx="34">
                  <c:v>1259.254050253676</c:v>
                </c:pt>
              </c:numCache>
            </c:numRef>
          </c:yVal>
          <c:smooth val="0"/>
        </c:ser>
        <c:ser>
          <c:idx val="1"/>
          <c:order val="1"/>
          <c:errBars>
            <c:errDir val="y"/>
            <c:errBarType val="both"/>
            <c:errValType val="cust"/>
            <c:noEndCap val="0"/>
            <c:plus>
              <c:numRef>
                <c:f>H_stress_Xray!$J$7:$J$47</c:f>
                <c:numCache>
                  <c:formatCode>General</c:formatCode>
                  <c:ptCount val="41"/>
                  <c:pt idx="0">
                    <c:v>195.0943195648116</c:v>
                  </c:pt>
                  <c:pt idx="1">
                    <c:v>191.4380814183824</c:v>
                  </c:pt>
                  <c:pt idx="2">
                    <c:v>203.6690689794446</c:v>
                  </c:pt>
                  <c:pt idx="3">
                    <c:v>225.3404991800082</c:v>
                  </c:pt>
                  <c:pt idx="4">
                    <c:v>230.7241017006954</c:v>
                  </c:pt>
                  <c:pt idx="5">
                    <c:v>216.1283411642519</c:v>
                  </c:pt>
                  <c:pt idx="6">
                    <c:v>210.6736893677989</c:v>
                  </c:pt>
                  <c:pt idx="7">
                    <c:v>238.1167436571258</c:v>
                  </c:pt>
                  <c:pt idx="8">
                    <c:v>244.2303904283228</c:v>
                  </c:pt>
                  <c:pt idx="9">
                    <c:v>216.4217309461197</c:v>
                  </c:pt>
                  <c:pt idx="10">
                    <c:v>215.2825984635018</c:v>
                  </c:pt>
                  <c:pt idx="11">
                    <c:v>231.6291467861093</c:v>
                  </c:pt>
                  <c:pt idx="12">
                    <c:v>241.1805674206173</c:v>
                  </c:pt>
                  <c:pt idx="13">
                    <c:v>256.8772239627382</c:v>
                  </c:pt>
                  <c:pt idx="14">
                    <c:v>312.1872908284955</c:v>
                  </c:pt>
                  <c:pt idx="15">
                    <c:v>250.6843261156641</c:v>
                  </c:pt>
                  <c:pt idx="16">
                    <c:v>246.4683873911198</c:v>
                  </c:pt>
                  <c:pt idx="17">
                    <c:v>237.6302352242064</c:v>
                  </c:pt>
                  <c:pt idx="18">
                    <c:v>168.7619652597327</c:v>
                  </c:pt>
                  <c:pt idx="19">
                    <c:v>276.6926670370212</c:v>
                  </c:pt>
                  <c:pt idx="20">
                    <c:v>290.6018605346911</c:v>
                  </c:pt>
                  <c:pt idx="21">
                    <c:v>222.4822955520665</c:v>
                  </c:pt>
                  <c:pt idx="22">
                    <c:v>218.4053602888188</c:v>
                  </c:pt>
                  <c:pt idx="23">
                    <c:v>202.5967357277582</c:v>
                  </c:pt>
                  <c:pt idx="24">
                    <c:v>301.11157011506</c:v>
                  </c:pt>
                  <c:pt idx="25">
                    <c:v>281.8485263870285</c:v>
                  </c:pt>
                  <c:pt idx="26">
                    <c:v>219.0195966039701</c:v>
                  </c:pt>
                  <c:pt idx="27">
                    <c:v>253.9131391801996</c:v>
                  </c:pt>
                  <c:pt idx="28">
                    <c:v>231.9773881185373</c:v>
                  </c:pt>
                  <c:pt idx="29">
                    <c:v>224.1572748435658</c:v>
                  </c:pt>
                  <c:pt idx="30">
                    <c:v>214.2697229007384</c:v>
                  </c:pt>
                  <c:pt idx="31">
                    <c:v>226.7255407478402</c:v>
                  </c:pt>
                  <c:pt idx="32">
                    <c:v>243.0049412280017</c:v>
                  </c:pt>
                  <c:pt idx="33">
                    <c:v>238.1759459510112</c:v>
                  </c:pt>
                  <c:pt idx="34">
                    <c:v>270.9599205629652</c:v>
                  </c:pt>
                </c:numCache>
              </c:numRef>
            </c:plus>
            <c:minus>
              <c:numRef>
                <c:f>H_stress_Xray!$J$7:$J$47</c:f>
                <c:numCache>
                  <c:formatCode>General</c:formatCode>
                  <c:ptCount val="41"/>
                  <c:pt idx="0">
                    <c:v>195.0943195648116</c:v>
                  </c:pt>
                  <c:pt idx="1">
                    <c:v>191.4380814183824</c:v>
                  </c:pt>
                  <c:pt idx="2">
                    <c:v>203.6690689794446</c:v>
                  </c:pt>
                  <c:pt idx="3">
                    <c:v>225.3404991800082</c:v>
                  </c:pt>
                  <c:pt idx="4">
                    <c:v>230.7241017006954</c:v>
                  </c:pt>
                  <c:pt idx="5">
                    <c:v>216.1283411642519</c:v>
                  </c:pt>
                  <c:pt idx="6">
                    <c:v>210.6736893677989</c:v>
                  </c:pt>
                  <c:pt idx="7">
                    <c:v>238.1167436571258</c:v>
                  </c:pt>
                  <c:pt idx="8">
                    <c:v>244.2303904283228</c:v>
                  </c:pt>
                  <c:pt idx="9">
                    <c:v>216.4217309461197</c:v>
                  </c:pt>
                  <c:pt idx="10">
                    <c:v>215.2825984635018</c:v>
                  </c:pt>
                  <c:pt idx="11">
                    <c:v>231.6291467861093</c:v>
                  </c:pt>
                  <c:pt idx="12">
                    <c:v>241.1805674206173</c:v>
                  </c:pt>
                  <c:pt idx="13">
                    <c:v>256.8772239627382</c:v>
                  </c:pt>
                  <c:pt idx="14">
                    <c:v>312.1872908284955</c:v>
                  </c:pt>
                  <c:pt idx="15">
                    <c:v>250.6843261156641</c:v>
                  </c:pt>
                  <c:pt idx="16">
                    <c:v>246.4683873911198</c:v>
                  </c:pt>
                  <c:pt idx="17">
                    <c:v>237.6302352242064</c:v>
                  </c:pt>
                  <c:pt idx="18">
                    <c:v>168.7619652597327</c:v>
                  </c:pt>
                  <c:pt idx="19">
                    <c:v>276.6926670370212</c:v>
                  </c:pt>
                  <c:pt idx="20">
                    <c:v>290.6018605346911</c:v>
                  </c:pt>
                  <c:pt idx="21">
                    <c:v>222.4822955520665</c:v>
                  </c:pt>
                  <c:pt idx="22">
                    <c:v>218.4053602888188</c:v>
                  </c:pt>
                  <c:pt idx="23">
                    <c:v>202.5967357277582</c:v>
                  </c:pt>
                  <c:pt idx="24">
                    <c:v>301.11157011506</c:v>
                  </c:pt>
                  <c:pt idx="25">
                    <c:v>281.8485263870285</c:v>
                  </c:pt>
                  <c:pt idx="26">
                    <c:v>219.0195966039701</c:v>
                  </c:pt>
                  <c:pt idx="27">
                    <c:v>253.9131391801996</c:v>
                  </c:pt>
                  <c:pt idx="28">
                    <c:v>231.9773881185373</c:v>
                  </c:pt>
                  <c:pt idx="29">
                    <c:v>224.1572748435658</c:v>
                  </c:pt>
                  <c:pt idx="30">
                    <c:v>214.2697229007384</c:v>
                  </c:pt>
                  <c:pt idx="31">
                    <c:v>226.7255407478402</c:v>
                  </c:pt>
                  <c:pt idx="32">
                    <c:v>243.0049412280017</c:v>
                  </c:pt>
                  <c:pt idx="33">
                    <c:v>238.1759459510112</c:v>
                  </c:pt>
                  <c:pt idx="34">
                    <c:v>270.9599205629652</c:v>
                  </c:pt>
                </c:numCache>
              </c:numRef>
            </c:minus>
          </c:errBars>
          <c:xVal>
            <c:numRef>
              <c:f>H_stress_Xray!$Q$7:$Q$41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H_stress_Xray!$I$7:$I$41</c:f>
              <c:numCache>
                <c:formatCode>0</c:formatCode>
                <c:ptCount val="35"/>
                <c:pt idx="0">
                  <c:v>-630.3618281505021</c:v>
                </c:pt>
                <c:pt idx="1">
                  <c:v>-650.7350471116278</c:v>
                </c:pt>
                <c:pt idx="2">
                  <c:v>-492.7548211529015</c:v>
                </c:pt>
                <c:pt idx="3">
                  <c:v>-945.4671069769753</c:v>
                </c:pt>
                <c:pt idx="4">
                  <c:v>-834.47489571956</c:v>
                </c:pt>
                <c:pt idx="5">
                  <c:v>-1297.569627580437</c:v>
                </c:pt>
                <c:pt idx="6">
                  <c:v>-1014.226988226305</c:v>
                </c:pt>
                <c:pt idx="7">
                  <c:v>-1149.627381677433</c:v>
                </c:pt>
                <c:pt idx="8">
                  <c:v>-1365.938874697391</c:v>
                </c:pt>
                <c:pt idx="9">
                  <c:v>-1029.404069052347</c:v>
                </c:pt>
                <c:pt idx="10">
                  <c:v>-436.305670051391</c:v>
                </c:pt>
                <c:pt idx="11">
                  <c:v>23.12818426951242</c:v>
                </c:pt>
                <c:pt idx="12">
                  <c:v>491.4968309822639</c:v>
                </c:pt>
                <c:pt idx="13">
                  <c:v>440.3104402684754</c:v>
                </c:pt>
                <c:pt idx="14">
                  <c:v>820.7387107206326</c:v>
                </c:pt>
                <c:pt idx="15">
                  <c:v>1030.068524309618</c:v>
                </c:pt>
                <c:pt idx="16">
                  <c:v>770.7339679067772</c:v>
                </c:pt>
                <c:pt idx="17">
                  <c:v>777.0757937700213</c:v>
                </c:pt>
                <c:pt idx="18">
                  <c:v>859.4659611511524</c:v>
                </c:pt>
                <c:pt idx="19">
                  <c:v>761.3640197270227</c:v>
                </c:pt>
                <c:pt idx="20">
                  <c:v>910.7111902184143</c:v>
                </c:pt>
                <c:pt idx="21">
                  <c:v>283.3289234423343</c:v>
                </c:pt>
                <c:pt idx="22">
                  <c:v>-181.2738089107409</c:v>
                </c:pt>
                <c:pt idx="23">
                  <c:v>-300.0708302045597</c:v>
                </c:pt>
                <c:pt idx="24">
                  <c:v>-254.2805115220157</c:v>
                </c:pt>
                <c:pt idx="25">
                  <c:v>-1144.534632429705</c:v>
                </c:pt>
                <c:pt idx="26">
                  <c:v>-1328.548869279794</c:v>
                </c:pt>
                <c:pt idx="27">
                  <c:v>-1281.226225626191</c:v>
                </c:pt>
                <c:pt idx="28">
                  <c:v>-985.328094673227</c:v>
                </c:pt>
                <c:pt idx="29">
                  <c:v>-1165.37813928738</c:v>
                </c:pt>
                <c:pt idx="30">
                  <c:v>-712.4122139093957</c:v>
                </c:pt>
                <c:pt idx="31">
                  <c:v>-687.5210688057292</c:v>
                </c:pt>
                <c:pt idx="32">
                  <c:v>-586.986108963487</c:v>
                </c:pt>
                <c:pt idx="33">
                  <c:v>-447.4364884330594</c:v>
                </c:pt>
                <c:pt idx="34">
                  <c:v>-552.7724902746798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H_stress_Xray!$Q$7:$Q$41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H_stress_Xray!$K$7:$K$41</c:f>
              <c:numCache>
                <c:formatCode>0</c:formatCode>
                <c:ptCount val="35"/>
                <c:pt idx="0">
                  <c:v>-1034.039930424937</c:v>
                </c:pt>
                <c:pt idx="1">
                  <c:v>525.9290598279158</c:v>
                </c:pt>
                <c:pt idx="2">
                  <c:v>941.7868111163132</c:v>
                </c:pt>
                <c:pt idx="3">
                  <c:v>1884.78935345648</c:v>
                </c:pt>
                <c:pt idx="4">
                  <c:v>2359.313304746545</c:v>
                </c:pt>
                <c:pt idx="5">
                  <c:v>2300.869218250316</c:v>
                </c:pt>
                <c:pt idx="6">
                  <c:v>2384.880288291961</c:v>
                </c:pt>
                <c:pt idx="7">
                  <c:v>1403.68763034279</c:v>
                </c:pt>
                <c:pt idx="8">
                  <c:v>757.4871609684522</c:v>
                </c:pt>
                <c:pt idx="9">
                  <c:v>753.253468859905</c:v>
                </c:pt>
                <c:pt idx="10">
                  <c:v>938.8659029991272</c:v>
                </c:pt>
                <c:pt idx="11">
                  <c:v>722.2668249535733</c:v>
                </c:pt>
                <c:pt idx="12">
                  <c:v>945.8907163759826</c:v>
                </c:pt>
                <c:pt idx="13">
                  <c:v>825.5454440473495</c:v>
                </c:pt>
                <c:pt idx="14">
                  <c:v>408.9372695142095</c:v>
                </c:pt>
                <c:pt idx="15">
                  <c:v>411.3242059567947</c:v>
                </c:pt>
                <c:pt idx="16">
                  <c:v>402.5733749710545</c:v>
                </c:pt>
                <c:pt idx="17">
                  <c:v>582.3043463079734</c:v>
                </c:pt>
                <c:pt idx="18">
                  <c:v>613.2408418374025</c:v>
                </c:pt>
                <c:pt idx="19">
                  <c:v>1418.148624325841</c:v>
                </c:pt>
                <c:pt idx="20">
                  <c:v>723.951476092699</c:v>
                </c:pt>
                <c:pt idx="21">
                  <c:v>1077.724892828695</c:v>
                </c:pt>
                <c:pt idx="22">
                  <c:v>501.6989200209032</c:v>
                </c:pt>
                <c:pt idx="23">
                  <c:v>592.6976478433647</c:v>
                </c:pt>
                <c:pt idx="24">
                  <c:v>1120.387722950868</c:v>
                </c:pt>
                <c:pt idx="25">
                  <c:v>497.5348868449078</c:v>
                </c:pt>
                <c:pt idx="26">
                  <c:v>975.092500462741</c:v>
                </c:pt>
                <c:pt idx="27">
                  <c:v>1441.491521819597</c:v>
                </c:pt>
                <c:pt idx="28">
                  <c:v>2079.298526860631</c:v>
                </c:pt>
                <c:pt idx="29">
                  <c:v>1864.112869102133</c:v>
                </c:pt>
                <c:pt idx="30">
                  <c:v>1951.491192144205</c:v>
                </c:pt>
                <c:pt idx="31">
                  <c:v>1784.946052463973</c:v>
                </c:pt>
                <c:pt idx="32">
                  <c:v>783.8684596674612</c:v>
                </c:pt>
                <c:pt idx="33">
                  <c:v>761.7721681302019</c:v>
                </c:pt>
                <c:pt idx="34">
                  <c:v>-916.9042787806914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2545640"/>
        <c:axId val="-2121141784"/>
      </c:scatterChart>
      <c:valAx>
        <c:axId val="-208254564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121141784"/>
        <c:crosses val="autoZero"/>
        <c:crossBetween val="midCat"/>
      </c:valAx>
      <c:valAx>
        <c:axId val="-212114178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825456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H_stress_Xray!$T$52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H_stress_Xray!$S$54:$S$62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-10.0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10.0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H_stress_Xray!$T$54:$T$62</c:f>
              <c:numCache>
                <c:formatCode>General</c:formatCode>
                <c:ptCount val="9"/>
                <c:pt idx="0">
                  <c:v>21.0</c:v>
                </c:pt>
                <c:pt idx="1">
                  <c:v>-58.0</c:v>
                </c:pt>
                <c:pt idx="2">
                  <c:v>-127.0</c:v>
                </c:pt>
                <c:pt idx="4">
                  <c:v>446.0</c:v>
                </c:pt>
                <c:pt idx="5">
                  <c:v>354.0</c:v>
                </c:pt>
                <c:pt idx="6">
                  <c:v>332.0</c:v>
                </c:pt>
                <c:pt idx="7">
                  <c:v>-132.0</c:v>
                </c:pt>
                <c:pt idx="8">
                  <c:v>7.0</c:v>
                </c:pt>
              </c:numCache>
            </c:numRef>
          </c:yVal>
          <c:smooth val="0"/>
        </c:ser>
        <c:ser>
          <c:idx val="1"/>
          <c:order val="1"/>
          <c:errBars>
            <c:errDir val="y"/>
            <c:errBarType val="both"/>
            <c:errValType val="cust"/>
            <c:noEndCap val="0"/>
            <c:plus>
              <c:numRef>
                <c:f>H_stress_Xray!$U$7:$U$47</c:f>
                <c:numCache>
                  <c:formatCode>General</c:formatCode>
                  <c:ptCount val="41"/>
                  <c:pt idx="0">
                    <c:v>92.36973002012816</c:v>
                  </c:pt>
                  <c:pt idx="1">
                    <c:v>98.50122050668111</c:v>
                  </c:pt>
                  <c:pt idx="2">
                    <c:v>95.19752904153024</c:v>
                  </c:pt>
                  <c:pt idx="3">
                    <c:v>98.60985915954814</c:v>
                  </c:pt>
                  <c:pt idx="4">
                    <c:v>109.2761204990222</c:v>
                  </c:pt>
                  <c:pt idx="5">
                    <c:v>106.3054382647813</c:v>
                  </c:pt>
                  <c:pt idx="6">
                    <c:v>108.6482077155725</c:v>
                  </c:pt>
                  <c:pt idx="7">
                    <c:v>109.4988044348018</c:v>
                  </c:pt>
                  <c:pt idx="8">
                    <c:v>102.7133547730239</c:v>
                  </c:pt>
                  <c:pt idx="9">
                    <c:v>101.8227917302334</c:v>
                  </c:pt>
                  <c:pt idx="10">
                    <c:v>112.3436304071067</c:v>
                  </c:pt>
                  <c:pt idx="11">
                    <c:v>101.0430744189141</c:v>
                  </c:pt>
                  <c:pt idx="12">
                    <c:v>133.4175441844112</c:v>
                  </c:pt>
                  <c:pt idx="13">
                    <c:v>135.1045720468407</c:v>
                  </c:pt>
                  <c:pt idx="14">
                    <c:v>145.9195596543568</c:v>
                  </c:pt>
                  <c:pt idx="15">
                    <c:v>124.3443508963047</c:v>
                  </c:pt>
                  <c:pt idx="16">
                    <c:v>123.8080223119825</c:v>
                  </c:pt>
                  <c:pt idx="17">
                    <c:v>129.7804793391359</c:v>
                  </c:pt>
                  <c:pt idx="18">
                    <c:v>106.8457019949583</c:v>
                  </c:pt>
                  <c:pt idx="19">
                    <c:v>153.2088731138786</c:v>
                  </c:pt>
                  <c:pt idx="20">
                    <c:v>192.1309521515697</c:v>
                  </c:pt>
                  <c:pt idx="21">
                    <c:v>107.0424286375712</c:v>
                  </c:pt>
                  <c:pt idx="22">
                    <c:v>114.8876704384896</c:v>
                  </c:pt>
                  <c:pt idx="23">
                    <c:v>98.98379815125259</c:v>
                  </c:pt>
                  <c:pt idx="24">
                    <c:v>131.4292786695628</c:v>
                  </c:pt>
                  <c:pt idx="25">
                    <c:v>125.3320806204168</c:v>
                  </c:pt>
                  <c:pt idx="26">
                    <c:v>113.0987559192797</c:v>
                  </c:pt>
                  <c:pt idx="27">
                    <c:v>136.0358853539119</c:v>
                  </c:pt>
                  <c:pt idx="28">
                    <c:v>113.9520530916155</c:v>
                  </c:pt>
                  <c:pt idx="29">
                    <c:v>99.19216044864285</c:v>
                  </c:pt>
                  <c:pt idx="30">
                    <c:v>102.041442238006</c:v>
                  </c:pt>
                  <c:pt idx="31">
                    <c:v>98.67938939846994</c:v>
                  </c:pt>
                  <c:pt idx="32">
                    <c:v>107.6845084347071</c:v>
                  </c:pt>
                  <c:pt idx="33">
                    <c:v>106.4916216617704</c:v>
                  </c:pt>
                  <c:pt idx="34">
                    <c:v>130.5505985719526</c:v>
                  </c:pt>
                </c:numCache>
              </c:numRef>
            </c:plus>
            <c:minus>
              <c:numRef>
                <c:f>H_stress_Xray!$U$7:$U$47</c:f>
                <c:numCache>
                  <c:formatCode>General</c:formatCode>
                  <c:ptCount val="41"/>
                  <c:pt idx="0">
                    <c:v>92.36973002012816</c:v>
                  </c:pt>
                  <c:pt idx="1">
                    <c:v>98.50122050668111</c:v>
                  </c:pt>
                  <c:pt idx="2">
                    <c:v>95.19752904153024</c:v>
                  </c:pt>
                  <c:pt idx="3">
                    <c:v>98.60985915954814</c:v>
                  </c:pt>
                  <c:pt idx="4">
                    <c:v>109.2761204990222</c:v>
                  </c:pt>
                  <c:pt idx="5">
                    <c:v>106.3054382647813</c:v>
                  </c:pt>
                  <c:pt idx="6">
                    <c:v>108.6482077155725</c:v>
                  </c:pt>
                  <c:pt idx="7">
                    <c:v>109.4988044348018</c:v>
                  </c:pt>
                  <c:pt idx="8">
                    <c:v>102.7133547730239</c:v>
                  </c:pt>
                  <c:pt idx="9">
                    <c:v>101.8227917302334</c:v>
                  </c:pt>
                  <c:pt idx="10">
                    <c:v>112.3436304071067</c:v>
                  </c:pt>
                  <c:pt idx="11">
                    <c:v>101.0430744189141</c:v>
                  </c:pt>
                  <c:pt idx="12">
                    <c:v>133.4175441844112</c:v>
                  </c:pt>
                  <c:pt idx="13">
                    <c:v>135.1045720468407</c:v>
                  </c:pt>
                  <c:pt idx="14">
                    <c:v>145.9195596543568</c:v>
                  </c:pt>
                  <c:pt idx="15">
                    <c:v>124.3443508963047</c:v>
                  </c:pt>
                  <c:pt idx="16">
                    <c:v>123.8080223119825</c:v>
                  </c:pt>
                  <c:pt idx="17">
                    <c:v>129.7804793391359</c:v>
                  </c:pt>
                  <c:pt idx="18">
                    <c:v>106.8457019949583</c:v>
                  </c:pt>
                  <c:pt idx="19">
                    <c:v>153.2088731138786</c:v>
                  </c:pt>
                  <c:pt idx="20">
                    <c:v>192.1309521515697</c:v>
                  </c:pt>
                  <c:pt idx="21">
                    <c:v>107.0424286375712</c:v>
                  </c:pt>
                  <c:pt idx="22">
                    <c:v>114.8876704384896</c:v>
                  </c:pt>
                  <c:pt idx="23">
                    <c:v>98.98379815125259</c:v>
                  </c:pt>
                  <c:pt idx="24">
                    <c:v>131.4292786695628</c:v>
                  </c:pt>
                  <c:pt idx="25">
                    <c:v>125.3320806204168</c:v>
                  </c:pt>
                  <c:pt idx="26">
                    <c:v>113.0987559192797</c:v>
                  </c:pt>
                  <c:pt idx="27">
                    <c:v>136.0358853539119</c:v>
                  </c:pt>
                  <c:pt idx="28">
                    <c:v>113.9520530916155</c:v>
                  </c:pt>
                  <c:pt idx="29">
                    <c:v>99.19216044864285</c:v>
                  </c:pt>
                  <c:pt idx="30">
                    <c:v>102.041442238006</c:v>
                  </c:pt>
                  <c:pt idx="31">
                    <c:v>98.67938939846994</c:v>
                  </c:pt>
                  <c:pt idx="32">
                    <c:v>107.6845084347071</c:v>
                  </c:pt>
                  <c:pt idx="33">
                    <c:v>106.4916216617704</c:v>
                  </c:pt>
                  <c:pt idx="34">
                    <c:v>130.5505985719526</c:v>
                  </c:pt>
                </c:numCache>
              </c:numRef>
            </c:minus>
          </c:errBars>
          <c:xVal>
            <c:numRef>
              <c:f>H_stress_Xray!$Q$7:$Q$41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H_stress_Xray!$T$7:$T$41</c:f>
              <c:numCache>
                <c:formatCode>0</c:formatCode>
                <c:ptCount val="35"/>
                <c:pt idx="0">
                  <c:v>-165.0871587424166</c:v>
                </c:pt>
                <c:pt idx="1">
                  <c:v>-65.32201446903802</c:v>
                </c:pt>
                <c:pt idx="2">
                  <c:v>19.97824116766692</c:v>
                </c:pt>
                <c:pt idx="3">
                  <c:v>-26.82086660295594</c:v>
                </c:pt>
                <c:pt idx="4">
                  <c:v>32.86208341752813</c:v>
                </c:pt>
                <c:pt idx="5">
                  <c:v>-114.6964940979457</c:v>
                </c:pt>
                <c:pt idx="6">
                  <c:v>22.15881409106402</c:v>
                </c:pt>
                <c:pt idx="7">
                  <c:v>-175.3924585207826</c:v>
                </c:pt>
                <c:pt idx="8">
                  <c:v>-205.0586246924997</c:v>
                </c:pt>
                <c:pt idx="9">
                  <c:v>-138.951491464092</c:v>
                </c:pt>
                <c:pt idx="10">
                  <c:v>49.67901150124054</c:v>
                </c:pt>
                <c:pt idx="11">
                  <c:v>128.2959978436831</c:v>
                </c:pt>
                <c:pt idx="12">
                  <c:v>275.2481602857263</c:v>
                </c:pt>
                <c:pt idx="13">
                  <c:v>226.458968605955</c:v>
                </c:pt>
                <c:pt idx="14">
                  <c:v>261.6589832727307</c:v>
                </c:pt>
                <c:pt idx="15">
                  <c:v>334.8611873124444</c:v>
                </c:pt>
                <c:pt idx="16">
                  <c:v>259.2660072308654</c:v>
                </c:pt>
                <c:pt idx="17">
                  <c:v>320.1802223035552</c:v>
                </c:pt>
                <c:pt idx="18">
                  <c:v>341.5726423491392</c:v>
                </c:pt>
                <c:pt idx="19">
                  <c:v>363.2074214574597</c:v>
                </c:pt>
                <c:pt idx="20">
                  <c:v>358.0185843064192</c:v>
                </c:pt>
                <c:pt idx="21">
                  <c:v>224.1051065613977</c:v>
                </c:pt>
                <c:pt idx="22">
                  <c:v>47.77903869936534</c:v>
                </c:pt>
                <c:pt idx="23">
                  <c:v>50.7073281735561</c:v>
                </c:pt>
                <c:pt idx="24">
                  <c:v>120.8213929638899</c:v>
                </c:pt>
                <c:pt idx="25">
                  <c:v>-189.1220584145487</c:v>
                </c:pt>
                <c:pt idx="26">
                  <c:v>-160.7007493866276</c:v>
                </c:pt>
                <c:pt idx="27">
                  <c:v>-181.3712250683287</c:v>
                </c:pt>
                <c:pt idx="28">
                  <c:v>-15.19404731608521</c:v>
                </c:pt>
                <c:pt idx="29">
                  <c:v>-129.1841743284702</c:v>
                </c:pt>
                <c:pt idx="30">
                  <c:v>12.60740531485031</c:v>
                </c:pt>
                <c:pt idx="31">
                  <c:v>19.6122817099901</c:v>
                </c:pt>
                <c:pt idx="32">
                  <c:v>-29.67259356164491</c:v>
                </c:pt>
                <c:pt idx="33">
                  <c:v>24.533007301948</c:v>
                </c:pt>
                <c:pt idx="34">
                  <c:v>-118.022756634896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H_stress_Xray!$Q$7:$Q$41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H_stress_Xray!$V$7:$V$41</c:f>
              <c:numCache>
                <c:formatCode>0</c:formatCode>
                <c:ptCount val="35"/>
                <c:pt idx="0">
                  <c:v>-234.4693325708351</c:v>
                </c:pt>
                <c:pt idx="1">
                  <c:v>136.917128911196</c:v>
                </c:pt>
                <c:pt idx="2">
                  <c:v>266.5400842139382</c:v>
                </c:pt>
                <c:pt idx="3">
                  <c:v>459.6294625340441</c:v>
                </c:pt>
                <c:pt idx="4">
                  <c:v>581.79443037264</c:v>
                </c:pt>
                <c:pt idx="5">
                  <c:v>503.785182529215</c:v>
                </c:pt>
                <c:pt idx="6">
                  <c:v>606.380377242641</c:v>
                </c:pt>
                <c:pt idx="7">
                  <c:v>263.4585591701934</c:v>
                </c:pt>
                <c:pt idx="8">
                  <c:v>159.9052251875671</c:v>
                </c:pt>
                <c:pt idx="9">
                  <c:v>167.4427728645763</c:v>
                </c:pt>
                <c:pt idx="10">
                  <c:v>286.0366256192983</c:v>
                </c:pt>
                <c:pt idx="11">
                  <c:v>248.460451711256</c:v>
                </c:pt>
                <c:pt idx="12">
                  <c:v>353.3471093377717</c:v>
                </c:pt>
                <c:pt idx="13">
                  <c:v>292.671234880449</c:v>
                </c:pt>
                <c:pt idx="14">
                  <c:v>190.8806105653767</c:v>
                </c:pt>
                <c:pt idx="15">
                  <c:v>228.514507595553</c:v>
                </c:pt>
                <c:pt idx="16">
                  <c:v>195.988405320038</c:v>
                </c:pt>
                <c:pt idx="17">
                  <c:v>286.7038797710158</c:v>
                </c:pt>
                <c:pt idx="18">
                  <c:v>299.2526999670885</c:v>
                </c:pt>
                <c:pt idx="19">
                  <c:v>476.0922753728817</c:v>
                </c:pt>
                <c:pt idx="20">
                  <c:v>325.9192584410619</c:v>
                </c:pt>
                <c:pt idx="21">
                  <c:v>360.6419137996784</c:v>
                </c:pt>
                <c:pt idx="22">
                  <c:v>165.1649764844917</c:v>
                </c:pt>
                <c:pt idx="23">
                  <c:v>204.1519103380431</c:v>
                </c:pt>
                <c:pt idx="24">
                  <c:v>357.0924957639169</c:v>
                </c:pt>
                <c:pt idx="25">
                  <c:v>93.10864021077526</c:v>
                </c:pt>
                <c:pt idx="26">
                  <c:v>235.2376110378707</c:v>
                </c:pt>
                <c:pt idx="27">
                  <c:v>286.5958877739161</c:v>
                </c:pt>
                <c:pt idx="28">
                  <c:v>511.5386532600466</c:v>
                </c:pt>
                <c:pt idx="29">
                  <c:v>391.5095927384774</c:v>
                </c:pt>
                <c:pt idx="30">
                  <c:v>470.465803230313</c:v>
                </c:pt>
                <c:pt idx="31">
                  <c:v>444.5675681782203</c:v>
                </c:pt>
                <c:pt idx="32">
                  <c:v>205.9430354217993</c:v>
                </c:pt>
                <c:pt idx="33">
                  <c:v>232.3657451487585</c:v>
                </c:pt>
                <c:pt idx="34">
                  <c:v>-180.6079077843667</c:v>
                </c:pt>
              </c:numCache>
            </c:numRef>
          </c:yVal>
          <c:smooth val="0"/>
        </c:ser>
        <c:ser>
          <c:idx val="3"/>
          <c:order val="3"/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H_stress_Xray!$S$54:$S$62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-10.0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10.0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H_stress_Xray!$V$54:$V$62</c:f>
              <c:numCache>
                <c:formatCode>General</c:formatCode>
                <c:ptCount val="9"/>
                <c:pt idx="0">
                  <c:v>106.0</c:v>
                </c:pt>
                <c:pt idx="1">
                  <c:v>396.0</c:v>
                </c:pt>
                <c:pt idx="2">
                  <c:v>305.0</c:v>
                </c:pt>
                <c:pt idx="4">
                  <c:v>470.0</c:v>
                </c:pt>
                <c:pt idx="5">
                  <c:v>396.0</c:v>
                </c:pt>
                <c:pt idx="6">
                  <c:v>420.0</c:v>
                </c:pt>
                <c:pt idx="7">
                  <c:v>397.0</c:v>
                </c:pt>
                <c:pt idx="8">
                  <c:v>101.0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508152"/>
        <c:axId val="2139504744"/>
      </c:scatterChart>
      <c:valAx>
        <c:axId val="2139508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504744"/>
        <c:crosses val="autoZero"/>
        <c:crossBetween val="midCat"/>
      </c:valAx>
      <c:valAx>
        <c:axId val="2139504744"/>
        <c:scaling>
          <c:orientation val="minMax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5081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H_stress_Xray!$T$52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H_stress_Xray!$S$54:$S$62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-10.0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10.0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H_stress_Xray!$T$54:$T$62</c:f>
              <c:numCache>
                <c:formatCode>General</c:formatCode>
                <c:ptCount val="9"/>
                <c:pt idx="0">
                  <c:v>21.0</c:v>
                </c:pt>
                <c:pt idx="1">
                  <c:v>-58.0</c:v>
                </c:pt>
                <c:pt idx="2">
                  <c:v>-127.0</c:v>
                </c:pt>
                <c:pt idx="4">
                  <c:v>446.0</c:v>
                </c:pt>
                <c:pt idx="5">
                  <c:v>354.0</c:v>
                </c:pt>
                <c:pt idx="6">
                  <c:v>332.0</c:v>
                </c:pt>
                <c:pt idx="7">
                  <c:v>-132.0</c:v>
                </c:pt>
                <c:pt idx="8">
                  <c:v>7.0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H_stress_Xray!$U$7:$U$47</c:f>
                <c:numCache>
                  <c:formatCode>General</c:formatCode>
                  <c:ptCount val="41"/>
                  <c:pt idx="0">
                    <c:v>92.36973002012816</c:v>
                  </c:pt>
                  <c:pt idx="1">
                    <c:v>98.50122050668111</c:v>
                  </c:pt>
                  <c:pt idx="2">
                    <c:v>95.19752904153024</c:v>
                  </c:pt>
                  <c:pt idx="3">
                    <c:v>98.60985915954814</c:v>
                  </c:pt>
                  <c:pt idx="4">
                    <c:v>109.2761204990222</c:v>
                  </c:pt>
                  <c:pt idx="5">
                    <c:v>106.3054382647813</c:v>
                  </c:pt>
                  <c:pt idx="6">
                    <c:v>108.6482077155725</c:v>
                  </c:pt>
                  <c:pt idx="7">
                    <c:v>109.4988044348018</c:v>
                  </c:pt>
                  <c:pt idx="8">
                    <c:v>102.7133547730239</c:v>
                  </c:pt>
                  <c:pt idx="9">
                    <c:v>101.8227917302334</c:v>
                  </c:pt>
                  <c:pt idx="10">
                    <c:v>112.3436304071067</c:v>
                  </c:pt>
                  <c:pt idx="11">
                    <c:v>101.0430744189141</c:v>
                  </c:pt>
                  <c:pt idx="12">
                    <c:v>133.4175441844112</c:v>
                  </c:pt>
                  <c:pt idx="13">
                    <c:v>135.1045720468407</c:v>
                  </c:pt>
                  <c:pt idx="14">
                    <c:v>145.9195596543568</c:v>
                  </c:pt>
                  <c:pt idx="15">
                    <c:v>124.3443508963047</c:v>
                  </c:pt>
                  <c:pt idx="16">
                    <c:v>123.8080223119825</c:v>
                  </c:pt>
                  <c:pt idx="17">
                    <c:v>129.7804793391359</c:v>
                  </c:pt>
                  <c:pt idx="18">
                    <c:v>106.8457019949583</c:v>
                  </c:pt>
                  <c:pt idx="19">
                    <c:v>153.2088731138786</c:v>
                  </c:pt>
                  <c:pt idx="20">
                    <c:v>192.1309521515697</c:v>
                  </c:pt>
                  <c:pt idx="21">
                    <c:v>107.0424286375712</c:v>
                  </c:pt>
                  <c:pt idx="22">
                    <c:v>114.8876704384896</c:v>
                  </c:pt>
                  <c:pt idx="23">
                    <c:v>98.98379815125259</c:v>
                  </c:pt>
                  <c:pt idx="24">
                    <c:v>131.4292786695628</c:v>
                  </c:pt>
                  <c:pt idx="25">
                    <c:v>125.3320806204168</c:v>
                  </c:pt>
                  <c:pt idx="26">
                    <c:v>113.0987559192797</c:v>
                  </c:pt>
                  <c:pt idx="27">
                    <c:v>136.0358853539119</c:v>
                  </c:pt>
                  <c:pt idx="28">
                    <c:v>113.9520530916155</c:v>
                  </c:pt>
                  <c:pt idx="29">
                    <c:v>99.19216044864285</c:v>
                  </c:pt>
                  <c:pt idx="30">
                    <c:v>102.041442238006</c:v>
                  </c:pt>
                  <c:pt idx="31">
                    <c:v>98.67938939846994</c:v>
                  </c:pt>
                  <c:pt idx="32">
                    <c:v>107.6845084347071</c:v>
                  </c:pt>
                  <c:pt idx="33">
                    <c:v>106.4916216617704</c:v>
                  </c:pt>
                  <c:pt idx="34">
                    <c:v>130.5505985719526</c:v>
                  </c:pt>
                </c:numCache>
              </c:numRef>
            </c:plus>
            <c:minus>
              <c:numRef>
                <c:f>H_stress_Xray!$U$7:$U$47</c:f>
                <c:numCache>
                  <c:formatCode>General</c:formatCode>
                  <c:ptCount val="41"/>
                  <c:pt idx="0">
                    <c:v>92.36973002012816</c:v>
                  </c:pt>
                  <c:pt idx="1">
                    <c:v>98.50122050668111</c:v>
                  </c:pt>
                  <c:pt idx="2">
                    <c:v>95.19752904153024</c:v>
                  </c:pt>
                  <c:pt idx="3">
                    <c:v>98.60985915954814</c:v>
                  </c:pt>
                  <c:pt idx="4">
                    <c:v>109.2761204990222</c:v>
                  </c:pt>
                  <c:pt idx="5">
                    <c:v>106.3054382647813</c:v>
                  </c:pt>
                  <c:pt idx="6">
                    <c:v>108.6482077155725</c:v>
                  </c:pt>
                  <c:pt idx="7">
                    <c:v>109.4988044348018</c:v>
                  </c:pt>
                  <c:pt idx="8">
                    <c:v>102.7133547730239</c:v>
                  </c:pt>
                  <c:pt idx="9">
                    <c:v>101.8227917302334</c:v>
                  </c:pt>
                  <c:pt idx="10">
                    <c:v>112.3436304071067</c:v>
                  </c:pt>
                  <c:pt idx="11">
                    <c:v>101.0430744189141</c:v>
                  </c:pt>
                  <c:pt idx="12">
                    <c:v>133.4175441844112</c:v>
                  </c:pt>
                  <c:pt idx="13">
                    <c:v>135.1045720468407</c:v>
                  </c:pt>
                  <c:pt idx="14">
                    <c:v>145.9195596543568</c:v>
                  </c:pt>
                  <c:pt idx="15">
                    <c:v>124.3443508963047</c:v>
                  </c:pt>
                  <c:pt idx="16">
                    <c:v>123.8080223119825</c:v>
                  </c:pt>
                  <c:pt idx="17">
                    <c:v>129.7804793391359</c:v>
                  </c:pt>
                  <c:pt idx="18">
                    <c:v>106.8457019949583</c:v>
                  </c:pt>
                  <c:pt idx="19">
                    <c:v>153.2088731138786</c:v>
                  </c:pt>
                  <c:pt idx="20">
                    <c:v>192.1309521515697</c:v>
                  </c:pt>
                  <c:pt idx="21">
                    <c:v>107.0424286375712</c:v>
                  </c:pt>
                  <c:pt idx="22">
                    <c:v>114.8876704384896</c:v>
                  </c:pt>
                  <c:pt idx="23">
                    <c:v>98.98379815125259</c:v>
                  </c:pt>
                  <c:pt idx="24">
                    <c:v>131.4292786695628</c:v>
                  </c:pt>
                  <c:pt idx="25">
                    <c:v>125.3320806204168</c:v>
                  </c:pt>
                  <c:pt idx="26">
                    <c:v>113.0987559192797</c:v>
                  </c:pt>
                  <c:pt idx="27">
                    <c:v>136.0358853539119</c:v>
                  </c:pt>
                  <c:pt idx="28">
                    <c:v>113.9520530916155</c:v>
                  </c:pt>
                  <c:pt idx="29">
                    <c:v>99.19216044864285</c:v>
                  </c:pt>
                  <c:pt idx="30">
                    <c:v>102.041442238006</c:v>
                  </c:pt>
                  <c:pt idx="31">
                    <c:v>98.67938939846994</c:v>
                  </c:pt>
                  <c:pt idx="32">
                    <c:v>107.6845084347071</c:v>
                  </c:pt>
                  <c:pt idx="33">
                    <c:v>106.4916216617704</c:v>
                  </c:pt>
                  <c:pt idx="34">
                    <c:v>130.5505985719526</c:v>
                  </c:pt>
                </c:numCache>
              </c:numRef>
            </c:minus>
          </c:errBars>
          <c:xVal>
            <c:numRef>
              <c:f>H_stress_Xray!$Q$7:$Q$41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H_stress_Xray!$T$7:$T$41</c:f>
              <c:numCache>
                <c:formatCode>0</c:formatCode>
                <c:ptCount val="35"/>
                <c:pt idx="0">
                  <c:v>-165.0871587424166</c:v>
                </c:pt>
                <c:pt idx="1">
                  <c:v>-65.32201446903802</c:v>
                </c:pt>
                <c:pt idx="2">
                  <c:v>19.97824116766692</c:v>
                </c:pt>
                <c:pt idx="3">
                  <c:v>-26.82086660295594</c:v>
                </c:pt>
                <c:pt idx="4">
                  <c:v>32.86208341752813</c:v>
                </c:pt>
                <c:pt idx="5">
                  <c:v>-114.6964940979457</c:v>
                </c:pt>
                <c:pt idx="6">
                  <c:v>22.15881409106402</c:v>
                </c:pt>
                <c:pt idx="7">
                  <c:v>-175.3924585207826</c:v>
                </c:pt>
                <c:pt idx="8">
                  <c:v>-205.0586246924997</c:v>
                </c:pt>
                <c:pt idx="9">
                  <c:v>-138.951491464092</c:v>
                </c:pt>
                <c:pt idx="10">
                  <c:v>49.67901150124054</c:v>
                </c:pt>
                <c:pt idx="11">
                  <c:v>128.2959978436831</c:v>
                </c:pt>
                <c:pt idx="12">
                  <c:v>275.2481602857263</c:v>
                </c:pt>
                <c:pt idx="13">
                  <c:v>226.458968605955</c:v>
                </c:pt>
                <c:pt idx="14">
                  <c:v>261.6589832727307</c:v>
                </c:pt>
                <c:pt idx="15">
                  <c:v>334.8611873124444</c:v>
                </c:pt>
                <c:pt idx="16">
                  <c:v>259.2660072308654</c:v>
                </c:pt>
                <c:pt idx="17">
                  <c:v>320.1802223035552</c:v>
                </c:pt>
                <c:pt idx="18">
                  <c:v>341.5726423491392</c:v>
                </c:pt>
                <c:pt idx="19">
                  <c:v>363.2074214574597</c:v>
                </c:pt>
                <c:pt idx="20">
                  <c:v>358.0185843064192</c:v>
                </c:pt>
                <c:pt idx="21">
                  <c:v>224.1051065613977</c:v>
                </c:pt>
                <c:pt idx="22">
                  <c:v>47.77903869936534</c:v>
                </c:pt>
                <c:pt idx="23">
                  <c:v>50.7073281735561</c:v>
                </c:pt>
                <c:pt idx="24">
                  <c:v>120.8213929638899</c:v>
                </c:pt>
                <c:pt idx="25">
                  <c:v>-189.1220584145487</c:v>
                </c:pt>
                <c:pt idx="26">
                  <c:v>-160.7007493866276</c:v>
                </c:pt>
                <c:pt idx="27">
                  <c:v>-181.3712250683287</c:v>
                </c:pt>
                <c:pt idx="28">
                  <c:v>-15.19404731608521</c:v>
                </c:pt>
                <c:pt idx="29">
                  <c:v>-129.1841743284702</c:v>
                </c:pt>
                <c:pt idx="30">
                  <c:v>12.60740531485031</c:v>
                </c:pt>
                <c:pt idx="31">
                  <c:v>19.6122817099901</c:v>
                </c:pt>
                <c:pt idx="32">
                  <c:v>-29.67259356164491</c:v>
                </c:pt>
                <c:pt idx="33">
                  <c:v>24.533007301948</c:v>
                </c:pt>
                <c:pt idx="34">
                  <c:v>-118.022756634896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464648"/>
        <c:axId val="2139467576"/>
      </c:scatterChart>
      <c:valAx>
        <c:axId val="2139464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467576"/>
        <c:crosses val="autoZero"/>
        <c:crossBetween val="midCat"/>
      </c:valAx>
      <c:valAx>
        <c:axId val="2139467576"/>
        <c:scaling>
          <c:orientation val="minMax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4646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long</c:v>
          </c:tx>
          <c:xVal>
            <c:numRef>
              <c:f>H_stress_Xray!$Q$7:$Q$41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H_stress_Xray!$V$7:$V$41</c:f>
              <c:numCache>
                <c:formatCode>0</c:formatCode>
                <c:ptCount val="35"/>
                <c:pt idx="0">
                  <c:v>-234.4693325708351</c:v>
                </c:pt>
                <c:pt idx="1">
                  <c:v>136.917128911196</c:v>
                </c:pt>
                <c:pt idx="2">
                  <c:v>266.5400842139382</c:v>
                </c:pt>
                <c:pt idx="3">
                  <c:v>459.6294625340441</c:v>
                </c:pt>
                <c:pt idx="4">
                  <c:v>581.79443037264</c:v>
                </c:pt>
                <c:pt idx="5">
                  <c:v>503.785182529215</c:v>
                </c:pt>
                <c:pt idx="6">
                  <c:v>606.380377242641</c:v>
                </c:pt>
                <c:pt idx="7">
                  <c:v>263.4585591701934</c:v>
                </c:pt>
                <c:pt idx="8">
                  <c:v>159.9052251875671</c:v>
                </c:pt>
                <c:pt idx="9">
                  <c:v>167.4427728645763</c:v>
                </c:pt>
                <c:pt idx="10">
                  <c:v>286.0366256192983</c:v>
                </c:pt>
                <c:pt idx="11">
                  <c:v>248.460451711256</c:v>
                </c:pt>
                <c:pt idx="12">
                  <c:v>353.3471093377717</c:v>
                </c:pt>
                <c:pt idx="13">
                  <c:v>292.671234880449</c:v>
                </c:pt>
                <c:pt idx="14">
                  <c:v>190.8806105653767</c:v>
                </c:pt>
                <c:pt idx="15">
                  <c:v>228.514507595553</c:v>
                </c:pt>
                <c:pt idx="16">
                  <c:v>195.988405320038</c:v>
                </c:pt>
                <c:pt idx="17">
                  <c:v>286.7038797710158</c:v>
                </c:pt>
                <c:pt idx="18">
                  <c:v>299.2526999670885</c:v>
                </c:pt>
                <c:pt idx="19">
                  <c:v>476.0922753728817</c:v>
                </c:pt>
                <c:pt idx="20">
                  <c:v>325.9192584410619</c:v>
                </c:pt>
                <c:pt idx="21">
                  <c:v>360.6419137996784</c:v>
                </c:pt>
                <c:pt idx="22">
                  <c:v>165.1649764844917</c:v>
                </c:pt>
                <c:pt idx="23">
                  <c:v>204.1519103380431</c:v>
                </c:pt>
                <c:pt idx="24">
                  <c:v>357.0924957639169</c:v>
                </c:pt>
                <c:pt idx="25">
                  <c:v>93.10864021077526</c:v>
                </c:pt>
                <c:pt idx="26">
                  <c:v>235.2376110378707</c:v>
                </c:pt>
                <c:pt idx="27">
                  <c:v>286.5958877739161</c:v>
                </c:pt>
                <c:pt idx="28">
                  <c:v>511.5386532600466</c:v>
                </c:pt>
                <c:pt idx="29">
                  <c:v>391.5095927384774</c:v>
                </c:pt>
                <c:pt idx="30">
                  <c:v>470.465803230313</c:v>
                </c:pt>
                <c:pt idx="31">
                  <c:v>444.5675681782203</c:v>
                </c:pt>
                <c:pt idx="32">
                  <c:v>205.9430354217993</c:v>
                </c:pt>
                <c:pt idx="33">
                  <c:v>232.3657451487585</c:v>
                </c:pt>
                <c:pt idx="34">
                  <c:v>-180.6079077843667</c:v>
                </c:pt>
              </c:numCache>
            </c:numRef>
          </c:yVal>
          <c:smooth val="0"/>
        </c:ser>
        <c:ser>
          <c:idx val="3"/>
          <c:order val="1"/>
          <c:tx>
            <c:v>x-ray long</c:v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H_stress_Xray!$S$54:$S$62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-10.0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10.0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H_stress_Xray!$V$54:$V$62</c:f>
              <c:numCache>
                <c:formatCode>General</c:formatCode>
                <c:ptCount val="9"/>
                <c:pt idx="0">
                  <c:v>106.0</c:v>
                </c:pt>
                <c:pt idx="1">
                  <c:v>396.0</c:v>
                </c:pt>
                <c:pt idx="2">
                  <c:v>305.0</c:v>
                </c:pt>
                <c:pt idx="4">
                  <c:v>470.0</c:v>
                </c:pt>
                <c:pt idx="5">
                  <c:v>396.0</c:v>
                </c:pt>
                <c:pt idx="6">
                  <c:v>420.0</c:v>
                </c:pt>
                <c:pt idx="7">
                  <c:v>397.0</c:v>
                </c:pt>
                <c:pt idx="8">
                  <c:v>101.0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426184"/>
        <c:axId val="2139421768"/>
      </c:scatterChart>
      <c:valAx>
        <c:axId val="21394261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39421768"/>
        <c:crosses val="autoZero"/>
        <c:crossBetween val="midCat"/>
      </c:valAx>
      <c:valAx>
        <c:axId val="2139421768"/>
        <c:scaling>
          <c:orientation val="minMax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94261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'H_stress_Xray (2)'!$R$5</c:f>
              <c:strCache>
                <c:ptCount val="1"/>
                <c:pt idx="0">
                  <c:v>Normal</c:v>
                </c:pt>
              </c:strCache>
            </c:strRef>
          </c:tx>
          <c:xVal>
            <c:numRef>
              <c:f>'H_stress_Xray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'H_stress_Xray (2)'!$R$7:$R$41</c:f>
              <c:numCache>
                <c:formatCode>0</c:formatCode>
                <c:ptCount val="35"/>
                <c:pt idx="0">
                  <c:v>17.34106896774521</c:v>
                </c:pt>
                <c:pt idx="1">
                  <c:v>18.33926925305102</c:v>
                </c:pt>
                <c:pt idx="2">
                  <c:v>69.23794113150181</c:v>
                </c:pt>
                <c:pt idx="3">
                  <c:v>64.73676712311101</c:v>
                </c:pt>
                <c:pt idx="4">
                  <c:v>68.54331055420027</c:v>
                </c:pt>
                <c:pt idx="5">
                  <c:v>-16.5699659947471</c:v>
                </c:pt>
                <c:pt idx="6">
                  <c:v>193.6881774732934</c:v>
                </c:pt>
                <c:pt idx="7">
                  <c:v>-151.8633128739262</c:v>
                </c:pt>
                <c:pt idx="8">
                  <c:v>-84.16105827284882</c:v>
                </c:pt>
                <c:pt idx="9">
                  <c:v>-119.9538952184478</c:v>
                </c:pt>
                <c:pt idx="10">
                  <c:v>-30.87694716409377</c:v>
                </c:pt>
                <c:pt idx="11">
                  <c:v>-73.44439244003002</c:v>
                </c:pt>
                <c:pt idx="12">
                  <c:v>-21.48346693433582</c:v>
                </c:pt>
                <c:pt idx="13">
                  <c:v>-94.78540715586028</c:v>
                </c:pt>
                <c:pt idx="14">
                  <c:v>-166.1248446375085</c:v>
                </c:pt>
                <c:pt idx="15">
                  <c:v>-106.8297944462551</c:v>
                </c:pt>
                <c:pt idx="16">
                  <c:v>-140.5194944836793</c:v>
                </c:pt>
                <c:pt idx="17">
                  <c:v>-18.76266707783314</c:v>
                </c:pt>
                <c:pt idx="18">
                  <c:v>-19.63261255371032</c:v>
                </c:pt>
                <c:pt idx="19">
                  <c:v>-42.03102235978611</c:v>
                </c:pt>
                <c:pt idx="20">
                  <c:v>-27.80336893892229</c:v>
                </c:pt>
                <c:pt idx="21">
                  <c:v>-47.85454499776905</c:v>
                </c:pt>
                <c:pt idx="22">
                  <c:v>-117.1105733588343</c:v>
                </c:pt>
                <c:pt idx="23">
                  <c:v>-52.3627234757997</c:v>
                </c:pt>
                <c:pt idx="24">
                  <c:v>9.127121748292545</c:v>
                </c:pt>
                <c:pt idx="25">
                  <c:v>-134.36528446256</c:v>
                </c:pt>
                <c:pt idx="26">
                  <c:v>-46.96042464065397</c:v>
                </c:pt>
                <c:pt idx="27">
                  <c:v>-180.2469934659173</c:v>
                </c:pt>
                <c:pt idx="28">
                  <c:v>85.66952508293333</c:v>
                </c:pt>
                <c:pt idx="29">
                  <c:v>-59.89646201391101</c:v>
                </c:pt>
                <c:pt idx="30">
                  <c:v>11.63860150923552</c:v>
                </c:pt>
                <c:pt idx="31">
                  <c:v>42.97648827572085</c:v>
                </c:pt>
                <c:pt idx="32">
                  <c:v>26.55603965419526</c:v>
                </c:pt>
                <c:pt idx="33">
                  <c:v>84.05914442551122</c:v>
                </c:pt>
                <c:pt idx="34">
                  <c:v>70.5898011135998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'H_stress_Xray (2)'!$T$5</c:f>
              <c:strCache>
                <c:ptCount val="1"/>
                <c:pt idx="0">
                  <c:v>Transverse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'H_stress_Xray (2)'!$U$7:$U$47</c:f>
                <c:numCache>
                  <c:formatCode>General</c:formatCode>
                  <c:ptCount val="41"/>
                  <c:pt idx="0">
                    <c:v>92.22632681394361</c:v>
                  </c:pt>
                  <c:pt idx="1">
                    <c:v>98.358166446626</c:v>
                  </c:pt>
                  <c:pt idx="2">
                    <c:v>95.05496842889792</c:v>
                  </c:pt>
                  <c:pt idx="3">
                    <c:v>98.4675417087193</c:v>
                  </c:pt>
                  <c:pt idx="4">
                    <c:v>109.1339837237248</c:v>
                  </c:pt>
                  <c:pt idx="5">
                    <c:v>106.162962611796</c:v>
                  </c:pt>
                  <c:pt idx="6">
                    <c:v>108.5593728702039</c:v>
                  </c:pt>
                  <c:pt idx="7">
                    <c:v>109.3053104606515</c:v>
                  </c:pt>
                  <c:pt idx="8">
                    <c:v>102.4028741407458</c:v>
                  </c:pt>
                  <c:pt idx="9">
                    <c:v>101.5134901028375</c:v>
                  </c:pt>
                  <c:pt idx="10">
                    <c:v>112.033267591516</c:v>
                  </c:pt>
                  <c:pt idx="11">
                    <c:v>100.7342572823781</c:v>
                  </c:pt>
                  <c:pt idx="12">
                    <c:v>133.1072701098096</c:v>
                  </c:pt>
                  <c:pt idx="13">
                    <c:v>134.7964389206249</c:v>
                  </c:pt>
                  <c:pt idx="14">
                    <c:v>145.6108377724226</c:v>
                  </c:pt>
                  <c:pt idx="15">
                    <c:v>124.0353279914164</c:v>
                  </c:pt>
                  <c:pt idx="16">
                    <c:v>123.495485074551</c:v>
                  </c:pt>
                  <c:pt idx="17">
                    <c:v>129.4688764917892</c:v>
                  </c:pt>
                  <c:pt idx="18">
                    <c:v>106.5337171007874</c:v>
                  </c:pt>
                  <c:pt idx="19">
                    <c:v>152.8994016219779</c:v>
                  </c:pt>
                  <c:pt idx="20">
                    <c:v>191.8224560829097</c:v>
                  </c:pt>
                  <c:pt idx="21">
                    <c:v>106.7324257096393</c:v>
                  </c:pt>
                  <c:pt idx="22">
                    <c:v>114.5766637965626</c:v>
                  </c:pt>
                  <c:pt idx="23">
                    <c:v>98.67309415272223</c:v>
                  </c:pt>
                  <c:pt idx="24">
                    <c:v>131.1170019225236</c:v>
                  </c:pt>
                  <c:pt idx="25">
                    <c:v>125.0213057089898</c:v>
                  </c:pt>
                  <c:pt idx="26">
                    <c:v>112.7675790591804</c:v>
                  </c:pt>
                  <c:pt idx="27">
                    <c:v>135.7392246687279</c:v>
                  </c:pt>
                  <c:pt idx="28">
                    <c:v>113.8067627301872</c:v>
                  </c:pt>
                  <c:pt idx="29">
                    <c:v>99.0497735635263</c:v>
                  </c:pt>
                  <c:pt idx="30">
                    <c:v>101.8979888400174</c:v>
                  </c:pt>
                  <c:pt idx="31">
                    <c:v>98.53662630252886</c:v>
                  </c:pt>
                  <c:pt idx="32">
                    <c:v>107.5405707954099</c:v>
                  </c:pt>
                  <c:pt idx="33">
                    <c:v>106.3482150922238</c:v>
                  </c:pt>
                  <c:pt idx="34">
                    <c:v>130.407199570475</c:v>
                  </c:pt>
                </c:numCache>
              </c:numRef>
            </c:plus>
            <c:minus>
              <c:numRef>
                <c:f>'H_stress_Xray (2)'!$U$7:$U$47</c:f>
                <c:numCache>
                  <c:formatCode>General</c:formatCode>
                  <c:ptCount val="41"/>
                  <c:pt idx="0">
                    <c:v>92.22632681394361</c:v>
                  </c:pt>
                  <c:pt idx="1">
                    <c:v>98.358166446626</c:v>
                  </c:pt>
                  <c:pt idx="2">
                    <c:v>95.05496842889792</c:v>
                  </c:pt>
                  <c:pt idx="3">
                    <c:v>98.4675417087193</c:v>
                  </c:pt>
                  <c:pt idx="4">
                    <c:v>109.1339837237248</c:v>
                  </c:pt>
                  <c:pt idx="5">
                    <c:v>106.162962611796</c:v>
                  </c:pt>
                  <c:pt idx="6">
                    <c:v>108.5593728702039</c:v>
                  </c:pt>
                  <c:pt idx="7">
                    <c:v>109.3053104606515</c:v>
                  </c:pt>
                  <c:pt idx="8">
                    <c:v>102.4028741407458</c:v>
                  </c:pt>
                  <c:pt idx="9">
                    <c:v>101.5134901028375</c:v>
                  </c:pt>
                  <c:pt idx="10">
                    <c:v>112.033267591516</c:v>
                  </c:pt>
                  <c:pt idx="11">
                    <c:v>100.7342572823781</c:v>
                  </c:pt>
                  <c:pt idx="12">
                    <c:v>133.1072701098096</c:v>
                  </c:pt>
                  <c:pt idx="13">
                    <c:v>134.7964389206249</c:v>
                  </c:pt>
                  <c:pt idx="14">
                    <c:v>145.6108377724226</c:v>
                  </c:pt>
                  <c:pt idx="15">
                    <c:v>124.0353279914164</c:v>
                  </c:pt>
                  <c:pt idx="16">
                    <c:v>123.495485074551</c:v>
                  </c:pt>
                  <c:pt idx="17">
                    <c:v>129.4688764917892</c:v>
                  </c:pt>
                  <c:pt idx="18">
                    <c:v>106.5337171007874</c:v>
                  </c:pt>
                  <c:pt idx="19">
                    <c:v>152.8994016219779</c:v>
                  </c:pt>
                  <c:pt idx="20">
                    <c:v>191.8224560829097</c:v>
                  </c:pt>
                  <c:pt idx="21">
                    <c:v>106.7324257096393</c:v>
                  </c:pt>
                  <c:pt idx="22">
                    <c:v>114.5766637965626</c:v>
                  </c:pt>
                  <c:pt idx="23">
                    <c:v>98.67309415272223</c:v>
                  </c:pt>
                  <c:pt idx="24">
                    <c:v>131.1170019225236</c:v>
                  </c:pt>
                  <c:pt idx="25">
                    <c:v>125.0213057089898</c:v>
                  </c:pt>
                  <c:pt idx="26">
                    <c:v>112.7675790591804</c:v>
                  </c:pt>
                  <c:pt idx="27">
                    <c:v>135.7392246687279</c:v>
                  </c:pt>
                  <c:pt idx="28">
                    <c:v>113.8067627301872</c:v>
                  </c:pt>
                  <c:pt idx="29">
                    <c:v>99.0497735635263</c:v>
                  </c:pt>
                  <c:pt idx="30">
                    <c:v>101.8979888400174</c:v>
                  </c:pt>
                  <c:pt idx="31">
                    <c:v>98.53662630252886</c:v>
                  </c:pt>
                  <c:pt idx="32">
                    <c:v>107.5405707954099</c:v>
                  </c:pt>
                  <c:pt idx="33">
                    <c:v>106.3482150922238</c:v>
                  </c:pt>
                  <c:pt idx="34">
                    <c:v>130.407199570475</c:v>
                  </c:pt>
                </c:numCache>
              </c:numRef>
            </c:minus>
          </c:errBars>
          <c:xVal>
            <c:numRef>
              <c:f>'H_stress_Xray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'H_stress_Xray (2)'!$T$7:$T$41</c:f>
              <c:numCache>
                <c:formatCode>0</c:formatCode>
                <c:ptCount val="35"/>
                <c:pt idx="0">
                  <c:v>-212.8487660473597</c:v>
                </c:pt>
                <c:pt idx="1">
                  <c:v>-113.055215037831</c:v>
                </c:pt>
                <c:pt idx="2">
                  <c:v>-27.75294594980814</c:v>
                </c:pt>
                <c:pt idx="3">
                  <c:v>-74.5421896973659</c:v>
                </c:pt>
                <c:pt idx="4">
                  <c:v>-14.84901799402193</c:v>
                </c:pt>
                <c:pt idx="5">
                  <c:v>-162.402832070306</c:v>
                </c:pt>
                <c:pt idx="6">
                  <c:v>-7.382236159476848</c:v>
                </c:pt>
                <c:pt idx="7">
                  <c:v>-239.6687036392519</c:v>
                </c:pt>
                <c:pt idx="8">
                  <c:v>-308.1691260880625</c:v>
                </c:pt>
                <c:pt idx="9">
                  <c:v>-242.0355442231314</c:v>
                </c:pt>
                <c:pt idx="10">
                  <c:v>-53.40647314471676</c:v>
                </c:pt>
                <c:pt idx="11">
                  <c:v>25.23585797083994</c:v>
                </c:pt>
                <c:pt idx="12">
                  <c:v>172.1967191792455</c:v>
                </c:pt>
                <c:pt idx="13">
                  <c:v>123.427524183725</c:v>
                </c:pt>
                <c:pt idx="14">
                  <c:v>158.6522437527468</c:v>
                </c:pt>
                <c:pt idx="15">
                  <c:v>231.8411980311595</c:v>
                </c:pt>
                <c:pt idx="16">
                  <c:v>156.2476193736516</c:v>
                </c:pt>
                <c:pt idx="17">
                  <c:v>217.1246554701394</c:v>
                </c:pt>
                <c:pt idx="18">
                  <c:v>238.521938987834</c:v>
                </c:pt>
                <c:pt idx="19">
                  <c:v>260.1932738548931</c:v>
                </c:pt>
                <c:pt idx="20">
                  <c:v>254.9773712539623</c:v>
                </c:pt>
                <c:pt idx="21">
                  <c:v>121.0602730342456</c:v>
                </c:pt>
                <c:pt idx="22">
                  <c:v>-55.28213322361281</c:v>
                </c:pt>
                <c:pt idx="23">
                  <c:v>-52.37869751690374</c:v>
                </c:pt>
                <c:pt idx="24">
                  <c:v>17.73581991484165</c:v>
                </c:pt>
                <c:pt idx="25">
                  <c:v>-292.2156988457793</c:v>
                </c:pt>
                <c:pt idx="26">
                  <c:v>-270.2318461417755</c:v>
                </c:pt>
                <c:pt idx="27">
                  <c:v>-279.5946336283197</c:v>
                </c:pt>
                <c:pt idx="28">
                  <c:v>-62.91605228273844</c:v>
                </c:pt>
                <c:pt idx="29">
                  <c:v>-176.8888128171853</c:v>
                </c:pt>
                <c:pt idx="30">
                  <c:v>-35.09934336271052</c:v>
                </c:pt>
                <c:pt idx="31">
                  <c:v>-28.10241417910298</c:v>
                </c:pt>
                <c:pt idx="32">
                  <c:v>-77.40121771309455</c:v>
                </c:pt>
                <c:pt idx="33">
                  <c:v>-23.2031950264208</c:v>
                </c:pt>
                <c:pt idx="34">
                  <c:v>-165.7897859312131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'H_stress_Xray (2)'!$V$5</c:f>
              <c:strCache>
                <c:ptCount val="1"/>
                <c:pt idx="0">
                  <c:v>Longitudinal</c:v>
                </c:pt>
              </c:strCache>
            </c:strRef>
          </c:tx>
          <c:xVal>
            <c:numRef>
              <c:f>'H_stress_Xray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'H_stress_Xray (2)'!$V$7:$V$41</c:f>
              <c:numCache>
                <c:formatCode>0</c:formatCode>
                <c:ptCount val="35"/>
                <c:pt idx="0">
                  <c:v>-282.2309398757781</c:v>
                </c:pt>
                <c:pt idx="1">
                  <c:v>89.18392834240309</c:v>
                </c:pt>
                <c:pt idx="2">
                  <c:v>218.8088970964632</c:v>
                </c:pt>
                <c:pt idx="3">
                  <c:v>411.9081394396342</c:v>
                </c:pt>
                <c:pt idx="4">
                  <c:v>534.08332896109</c:v>
                </c:pt>
                <c:pt idx="5">
                  <c:v>456.0788445568547</c:v>
                </c:pt>
                <c:pt idx="6">
                  <c:v>576.8393269921002</c:v>
                </c:pt>
                <c:pt idx="7">
                  <c:v>199.182314051724</c:v>
                </c:pt>
                <c:pt idx="8">
                  <c:v>56.79472379200431</c:v>
                </c:pt>
                <c:pt idx="9">
                  <c:v>64.35872010553692</c:v>
                </c:pt>
                <c:pt idx="10">
                  <c:v>182.9511409733411</c:v>
                </c:pt>
                <c:pt idx="11">
                  <c:v>145.400311838413</c:v>
                </c:pt>
                <c:pt idx="12">
                  <c:v>250.2956682312909</c:v>
                </c:pt>
                <c:pt idx="13">
                  <c:v>189.639790458219</c:v>
                </c:pt>
                <c:pt idx="14">
                  <c:v>87.87387104539279</c:v>
                </c:pt>
                <c:pt idx="15">
                  <c:v>125.4945183142681</c:v>
                </c:pt>
                <c:pt idx="16">
                  <c:v>92.97001746282422</c:v>
                </c:pt>
                <c:pt idx="17">
                  <c:v>183.6483129376</c:v>
                </c:pt>
                <c:pt idx="18">
                  <c:v>196.2019966057832</c:v>
                </c:pt>
                <c:pt idx="19">
                  <c:v>373.0781277703151</c:v>
                </c:pt>
                <c:pt idx="20">
                  <c:v>222.878045388605</c:v>
                </c:pt>
                <c:pt idx="21">
                  <c:v>257.5970802725263</c:v>
                </c:pt>
                <c:pt idx="22">
                  <c:v>62.10380456151351</c:v>
                </c:pt>
                <c:pt idx="23">
                  <c:v>101.0658846475833</c:v>
                </c:pt>
                <c:pt idx="24">
                  <c:v>254.0069227148686</c:v>
                </c:pt>
                <c:pt idx="25">
                  <c:v>-9.985000220455272</c:v>
                </c:pt>
                <c:pt idx="26">
                  <c:v>125.7065142827228</c:v>
                </c:pt>
                <c:pt idx="27">
                  <c:v>188.3724792139251</c:v>
                </c:pt>
                <c:pt idx="28">
                  <c:v>463.8166482933934</c:v>
                </c:pt>
                <c:pt idx="29">
                  <c:v>343.8049542497622</c:v>
                </c:pt>
                <c:pt idx="30">
                  <c:v>422.7590545527522</c:v>
                </c:pt>
                <c:pt idx="31">
                  <c:v>396.8528722891271</c:v>
                </c:pt>
                <c:pt idx="32">
                  <c:v>158.2144112703497</c:v>
                </c:pt>
                <c:pt idx="33">
                  <c:v>184.6295428203897</c:v>
                </c:pt>
                <c:pt idx="34">
                  <c:v>-228.3749370806838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59176"/>
        <c:axId val="2139362136"/>
      </c:scatterChart>
      <c:valAx>
        <c:axId val="213935917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39362136"/>
        <c:crosses val="autoZero"/>
        <c:crossBetween val="midCat"/>
      </c:valAx>
      <c:valAx>
        <c:axId val="2139362136"/>
        <c:scaling>
          <c:orientation val="minMax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9359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Weld C</a:t>
            </a:r>
          </a:p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[1]C_stress_0.15!$R$7:$R$39</c:f>
              <c:numCache>
                <c:formatCode>General</c:formatCode>
                <c:ptCount val="33"/>
                <c:pt idx="0">
                  <c:v>7.054939724117252</c:v>
                </c:pt>
                <c:pt idx="1">
                  <c:v>-81.63467440087386</c:v>
                </c:pt>
                <c:pt idx="2">
                  <c:v>13.90560026102374</c:v>
                </c:pt>
                <c:pt idx="3">
                  <c:v>140.8262027553767</c:v>
                </c:pt>
                <c:pt idx="4">
                  <c:v>-43.060552525493</c:v>
                </c:pt>
                <c:pt idx="5">
                  <c:v>-125.4800388156039</c:v>
                </c:pt>
                <c:pt idx="6">
                  <c:v>-32.69997948688125</c:v>
                </c:pt>
                <c:pt idx="7">
                  <c:v>-300.7290878939698</c:v>
                </c:pt>
                <c:pt idx="8">
                  <c:v>-340.958544778252</c:v>
                </c:pt>
                <c:pt idx="9">
                  <c:v>-308.4619534033936</c:v>
                </c:pt>
                <c:pt idx="10">
                  <c:v>-261.3210753253797</c:v>
                </c:pt>
                <c:pt idx="11">
                  <c:v>-288.8849484352151</c:v>
                </c:pt>
                <c:pt idx="12">
                  <c:v>-249.6422567021667</c:v>
                </c:pt>
                <c:pt idx="13">
                  <c:v>-286.4704826156192</c:v>
                </c:pt>
                <c:pt idx="14">
                  <c:v>-282.1156376999856</c:v>
                </c:pt>
                <c:pt idx="15">
                  <c:v>-231.6338562210238</c:v>
                </c:pt>
                <c:pt idx="16">
                  <c:v>-332.370449987946</c:v>
                </c:pt>
                <c:pt idx="17">
                  <c:v>-230.5125471764898</c:v>
                </c:pt>
                <c:pt idx="18">
                  <c:v>-230.7047718784259</c:v>
                </c:pt>
                <c:pt idx="19">
                  <c:v>-312.9336791483147</c:v>
                </c:pt>
                <c:pt idx="20">
                  <c:v>-138.9116500860573</c:v>
                </c:pt>
                <c:pt idx="21">
                  <c:v>-92.30957616774943</c:v>
                </c:pt>
                <c:pt idx="22">
                  <c:v>-178.5188427595806</c:v>
                </c:pt>
                <c:pt idx="23">
                  <c:v>-137.901253885681</c:v>
                </c:pt>
                <c:pt idx="24">
                  <c:v>-151.5816300460492</c:v>
                </c:pt>
                <c:pt idx="25">
                  <c:v>-96.9065906891894</c:v>
                </c:pt>
                <c:pt idx="26">
                  <c:v>159.7771415742271</c:v>
                </c:pt>
                <c:pt idx="27">
                  <c:v>-96.4898057869532</c:v>
                </c:pt>
                <c:pt idx="28">
                  <c:v>-62.52124399090374</c:v>
                </c:pt>
                <c:pt idx="29">
                  <c:v>-31.2272063754363</c:v>
                </c:pt>
                <c:pt idx="30">
                  <c:v>-91.97927064133894</c:v>
                </c:pt>
                <c:pt idx="31">
                  <c:v>95.16820330544655</c:v>
                </c:pt>
                <c:pt idx="32">
                  <c:v>11.87684030768347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[1]C_stress_0.15!$U$7:$U$47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101.0631785862908</c:v>
                  </c:pt>
                  <c:pt idx="7">
                    <c:v>94.92178049945778</c:v>
                  </c:pt>
                  <c:pt idx="8">
                    <c:v>146.1907250693143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168.0513337996574</c:v>
                  </c:pt>
                  <c:pt idx="26">
                    <c:v>90.60855670478919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</c:numCache>
              </c:numRef>
            </c:plus>
            <c:minus>
              <c:numRef>
                <c:f>[1]C_stress_0.15!$U$7:$U$47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101.0631785862908</c:v>
                  </c:pt>
                  <c:pt idx="7">
                    <c:v>94.92178049945778</c:v>
                  </c:pt>
                  <c:pt idx="8">
                    <c:v>146.1907250693143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168.0513337996574</c:v>
                  </c:pt>
                  <c:pt idx="26">
                    <c:v>90.60855670478919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</c:numCache>
              </c:numRef>
            </c:minus>
          </c:errBars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[1]C_stress_0.15!$T$7:$T$39</c:f>
              <c:numCache>
                <c:formatCode>General</c:formatCode>
                <c:ptCount val="33"/>
                <c:pt idx="0">
                  <c:v>-168.8519665329171</c:v>
                </c:pt>
                <c:pt idx="1">
                  <c:v>-264.7915544619822</c:v>
                </c:pt>
                <c:pt idx="2">
                  <c:v>-90.71810371490361</c:v>
                </c:pt>
                <c:pt idx="3">
                  <c:v>32.09088912244771</c:v>
                </c:pt>
                <c:pt idx="4">
                  <c:v>-94.85678009461007</c:v>
                </c:pt>
                <c:pt idx="5">
                  <c:v>-233.5906266750306</c:v>
                </c:pt>
                <c:pt idx="6">
                  <c:v>-225.4335251228583</c:v>
                </c:pt>
                <c:pt idx="7">
                  <c:v>-615.6997239323984</c:v>
                </c:pt>
                <c:pt idx="8">
                  <c:v>-335.5729515549708</c:v>
                </c:pt>
                <c:pt idx="9">
                  <c:v>-206.4535634590676</c:v>
                </c:pt>
                <c:pt idx="10">
                  <c:v>74.37145441067896</c:v>
                </c:pt>
                <c:pt idx="11">
                  <c:v>81.01391910191432</c:v>
                </c:pt>
                <c:pt idx="12">
                  <c:v>131.3141182475924</c:v>
                </c:pt>
                <c:pt idx="13">
                  <c:v>253.5288270863435</c:v>
                </c:pt>
                <c:pt idx="14">
                  <c:v>291.230220819518</c:v>
                </c:pt>
                <c:pt idx="15">
                  <c:v>335.0285585654358</c:v>
                </c:pt>
                <c:pt idx="16">
                  <c:v>296.153837606413</c:v>
                </c:pt>
                <c:pt idx="17">
                  <c:v>250.2365472299723</c:v>
                </c:pt>
                <c:pt idx="18">
                  <c:v>283.8463590133987</c:v>
                </c:pt>
                <c:pt idx="19">
                  <c:v>41.93757115799104</c:v>
                </c:pt>
                <c:pt idx="20">
                  <c:v>246.9432907041166</c:v>
                </c:pt>
                <c:pt idx="21">
                  <c:v>234.5030996993225</c:v>
                </c:pt>
                <c:pt idx="22">
                  <c:v>41.17481550862369</c:v>
                </c:pt>
                <c:pt idx="23">
                  <c:v>-229.7401344164921</c:v>
                </c:pt>
                <c:pt idx="24">
                  <c:v>-283.3501522988113</c:v>
                </c:pt>
                <c:pt idx="25">
                  <c:v>-445.2187497945689</c:v>
                </c:pt>
                <c:pt idx="26">
                  <c:v>-149.6126583692117</c:v>
                </c:pt>
                <c:pt idx="27">
                  <c:v>-222.1600755240986</c:v>
                </c:pt>
                <c:pt idx="28">
                  <c:v>-112.8370807767178</c:v>
                </c:pt>
                <c:pt idx="29">
                  <c:v>-109.217329447339</c:v>
                </c:pt>
                <c:pt idx="30">
                  <c:v>-204.8177108995258</c:v>
                </c:pt>
                <c:pt idx="31">
                  <c:v>-39.99544120031297</c:v>
                </c:pt>
                <c:pt idx="32">
                  <c:v>-166.8752884636323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[1]C_stress_0.15!$V$7:$V$39</c:f>
              <c:numCache>
                <c:formatCode>General</c:formatCode>
                <c:ptCount val="33"/>
                <c:pt idx="0">
                  <c:v>7.211379354208431</c:v>
                </c:pt>
                <c:pt idx="1">
                  <c:v>-75.0789430906645</c:v>
                </c:pt>
                <c:pt idx="2">
                  <c:v>168.6652935060014</c:v>
                </c:pt>
                <c:pt idx="3">
                  <c:v>518.9282446636473</c:v>
                </c:pt>
                <c:pt idx="4">
                  <c:v>348.7988532679157</c:v>
                </c:pt>
                <c:pt idx="5">
                  <c:v>271.0856516868</c:v>
                </c:pt>
                <c:pt idx="6">
                  <c:v>131.0710214722845</c:v>
                </c:pt>
                <c:pt idx="7">
                  <c:v>-222.1640543966576</c:v>
                </c:pt>
                <c:pt idx="8">
                  <c:v>-609.0061870183442</c:v>
                </c:pt>
                <c:pt idx="9">
                  <c:v>-471.5163071935746</c:v>
                </c:pt>
                <c:pt idx="10">
                  <c:v>-377.9121847436584</c:v>
                </c:pt>
                <c:pt idx="11">
                  <c:v>-260.547482044146</c:v>
                </c:pt>
                <c:pt idx="12">
                  <c:v>-280.7181356069909</c:v>
                </c:pt>
                <c:pt idx="13">
                  <c:v>-232.3880801365916</c:v>
                </c:pt>
                <c:pt idx="14">
                  <c:v>-246.3162031824563</c:v>
                </c:pt>
                <c:pt idx="15">
                  <c:v>-198.1199432331552</c:v>
                </c:pt>
                <c:pt idx="16">
                  <c:v>-196.1436124790701</c:v>
                </c:pt>
                <c:pt idx="17">
                  <c:v>-197.8183906677908</c:v>
                </c:pt>
                <c:pt idx="18">
                  <c:v>-185.1073570971091</c:v>
                </c:pt>
                <c:pt idx="19">
                  <c:v>-441.7780109465802</c:v>
                </c:pt>
                <c:pt idx="20">
                  <c:v>-207.4376043319204</c:v>
                </c:pt>
                <c:pt idx="21">
                  <c:v>-210.1447470176993</c:v>
                </c:pt>
                <c:pt idx="22">
                  <c:v>-277.663793668859</c:v>
                </c:pt>
                <c:pt idx="23">
                  <c:v>-255.391913441341</c:v>
                </c:pt>
                <c:pt idx="24">
                  <c:v>-469.2030581368466</c:v>
                </c:pt>
                <c:pt idx="25">
                  <c:v>-67.55482995335727</c:v>
                </c:pt>
                <c:pt idx="26">
                  <c:v>548.8939069973642</c:v>
                </c:pt>
                <c:pt idx="27">
                  <c:v>409.7682556258571</c:v>
                </c:pt>
                <c:pt idx="28">
                  <c:v>296.0810219773096</c:v>
                </c:pt>
                <c:pt idx="29">
                  <c:v>106.3452580131625</c:v>
                </c:pt>
                <c:pt idx="30">
                  <c:v>-54.32068047521675</c:v>
                </c:pt>
                <c:pt idx="31">
                  <c:v>170.3081607743115</c:v>
                </c:pt>
                <c:pt idx="32">
                  <c:v>-2.437713268932586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917592"/>
        <c:axId val="2139906216"/>
      </c:scatterChart>
      <c:valAx>
        <c:axId val="2139917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906216"/>
        <c:crosses val="autoZero"/>
        <c:crossBetween val="midCat"/>
      </c:valAx>
      <c:valAx>
        <c:axId val="2139906216"/>
        <c:scaling>
          <c:orientation val="minMax"/>
          <c:max val="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9175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- inc FB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'H_stress_Xray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'H_stress_Xray (2)'!$R$7:$R$41</c:f>
              <c:numCache>
                <c:formatCode>0</c:formatCode>
                <c:ptCount val="35"/>
                <c:pt idx="0">
                  <c:v>17.34106896774521</c:v>
                </c:pt>
                <c:pt idx="1">
                  <c:v>18.33926925305102</c:v>
                </c:pt>
                <c:pt idx="2">
                  <c:v>69.23794113150181</c:v>
                </c:pt>
                <c:pt idx="3">
                  <c:v>64.73676712311101</c:v>
                </c:pt>
                <c:pt idx="4">
                  <c:v>68.54331055420027</c:v>
                </c:pt>
                <c:pt idx="5">
                  <c:v>-16.5699659947471</c:v>
                </c:pt>
                <c:pt idx="6">
                  <c:v>193.6881774732934</c:v>
                </c:pt>
                <c:pt idx="7">
                  <c:v>-151.8633128739262</c:v>
                </c:pt>
                <c:pt idx="8">
                  <c:v>-84.16105827284882</c:v>
                </c:pt>
                <c:pt idx="9">
                  <c:v>-119.9538952184478</c:v>
                </c:pt>
                <c:pt idx="10">
                  <c:v>-30.87694716409377</c:v>
                </c:pt>
                <c:pt idx="11">
                  <c:v>-73.44439244003002</c:v>
                </c:pt>
                <c:pt idx="12">
                  <c:v>-21.48346693433582</c:v>
                </c:pt>
                <c:pt idx="13">
                  <c:v>-94.78540715586028</c:v>
                </c:pt>
                <c:pt idx="14">
                  <c:v>-166.1248446375085</c:v>
                </c:pt>
                <c:pt idx="15">
                  <c:v>-106.8297944462551</c:v>
                </c:pt>
                <c:pt idx="16">
                  <c:v>-140.5194944836793</c:v>
                </c:pt>
                <c:pt idx="17">
                  <c:v>-18.76266707783314</c:v>
                </c:pt>
                <c:pt idx="18">
                  <c:v>-19.63261255371032</c:v>
                </c:pt>
                <c:pt idx="19">
                  <c:v>-42.03102235978611</c:v>
                </c:pt>
                <c:pt idx="20">
                  <c:v>-27.80336893892229</c:v>
                </c:pt>
                <c:pt idx="21">
                  <c:v>-47.85454499776905</c:v>
                </c:pt>
                <c:pt idx="22">
                  <c:v>-117.1105733588343</c:v>
                </c:pt>
                <c:pt idx="23">
                  <c:v>-52.3627234757997</c:v>
                </c:pt>
                <c:pt idx="24">
                  <c:v>9.127121748292545</c:v>
                </c:pt>
                <c:pt idx="25">
                  <c:v>-134.36528446256</c:v>
                </c:pt>
                <c:pt idx="26">
                  <c:v>-46.96042464065397</c:v>
                </c:pt>
                <c:pt idx="27">
                  <c:v>-180.2469934659173</c:v>
                </c:pt>
                <c:pt idx="28">
                  <c:v>85.66952508293333</c:v>
                </c:pt>
                <c:pt idx="29">
                  <c:v>-59.89646201391101</c:v>
                </c:pt>
                <c:pt idx="30">
                  <c:v>11.63860150923552</c:v>
                </c:pt>
                <c:pt idx="31">
                  <c:v>42.97648827572085</c:v>
                </c:pt>
                <c:pt idx="32">
                  <c:v>26.55603965419526</c:v>
                </c:pt>
                <c:pt idx="33">
                  <c:v>84.05914442551122</c:v>
                </c:pt>
                <c:pt idx="34">
                  <c:v>70.5898011135998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'H_stress_Xray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'H_stress_Xray (2)'!$T$7:$T$41</c:f>
              <c:numCache>
                <c:formatCode>0</c:formatCode>
                <c:ptCount val="35"/>
                <c:pt idx="0">
                  <c:v>-212.8487660473597</c:v>
                </c:pt>
                <c:pt idx="1">
                  <c:v>-113.055215037831</c:v>
                </c:pt>
                <c:pt idx="2">
                  <c:v>-27.75294594980814</c:v>
                </c:pt>
                <c:pt idx="3">
                  <c:v>-74.5421896973659</c:v>
                </c:pt>
                <c:pt idx="4">
                  <c:v>-14.84901799402193</c:v>
                </c:pt>
                <c:pt idx="5">
                  <c:v>-162.402832070306</c:v>
                </c:pt>
                <c:pt idx="6">
                  <c:v>-7.382236159476848</c:v>
                </c:pt>
                <c:pt idx="7">
                  <c:v>-239.6687036392519</c:v>
                </c:pt>
                <c:pt idx="8">
                  <c:v>-308.1691260880625</c:v>
                </c:pt>
                <c:pt idx="9">
                  <c:v>-242.0355442231314</c:v>
                </c:pt>
                <c:pt idx="10">
                  <c:v>-53.40647314471676</c:v>
                </c:pt>
                <c:pt idx="11">
                  <c:v>25.23585797083994</c:v>
                </c:pt>
                <c:pt idx="12">
                  <c:v>172.1967191792455</c:v>
                </c:pt>
                <c:pt idx="13">
                  <c:v>123.427524183725</c:v>
                </c:pt>
                <c:pt idx="14">
                  <c:v>158.6522437527468</c:v>
                </c:pt>
                <c:pt idx="15">
                  <c:v>231.8411980311595</c:v>
                </c:pt>
                <c:pt idx="16">
                  <c:v>156.2476193736516</c:v>
                </c:pt>
                <c:pt idx="17">
                  <c:v>217.1246554701394</c:v>
                </c:pt>
                <c:pt idx="18">
                  <c:v>238.521938987834</c:v>
                </c:pt>
                <c:pt idx="19">
                  <c:v>260.1932738548931</c:v>
                </c:pt>
                <c:pt idx="20">
                  <c:v>254.9773712539623</c:v>
                </c:pt>
                <c:pt idx="21">
                  <c:v>121.0602730342456</c:v>
                </c:pt>
                <c:pt idx="22">
                  <c:v>-55.28213322361281</c:v>
                </c:pt>
                <c:pt idx="23">
                  <c:v>-52.37869751690374</c:v>
                </c:pt>
                <c:pt idx="24">
                  <c:v>17.73581991484165</c:v>
                </c:pt>
                <c:pt idx="25">
                  <c:v>-292.2156988457793</c:v>
                </c:pt>
                <c:pt idx="26">
                  <c:v>-270.2318461417755</c:v>
                </c:pt>
                <c:pt idx="27">
                  <c:v>-279.5946336283197</c:v>
                </c:pt>
                <c:pt idx="28">
                  <c:v>-62.91605228273844</c:v>
                </c:pt>
                <c:pt idx="29">
                  <c:v>-176.8888128171853</c:v>
                </c:pt>
                <c:pt idx="30">
                  <c:v>-35.09934336271052</c:v>
                </c:pt>
                <c:pt idx="31">
                  <c:v>-28.10241417910298</c:v>
                </c:pt>
                <c:pt idx="32">
                  <c:v>-77.40121771309455</c:v>
                </c:pt>
                <c:pt idx="33">
                  <c:v>-23.2031950264208</c:v>
                </c:pt>
                <c:pt idx="34">
                  <c:v>-165.7897859312131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noFill/>
            </a:ln>
          </c:spPr>
          <c:xVal>
            <c:numRef>
              <c:f>'H_stress_Xray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'H_stress_Xray (2)'!$V$7:$V$41</c:f>
              <c:numCache>
                <c:formatCode>0</c:formatCode>
                <c:ptCount val="35"/>
                <c:pt idx="0">
                  <c:v>-282.2309398757781</c:v>
                </c:pt>
                <c:pt idx="1">
                  <c:v>89.18392834240309</c:v>
                </c:pt>
                <c:pt idx="2">
                  <c:v>218.8088970964632</c:v>
                </c:pt>
                <c:pt idx="3">
                  <c:v>411.9081394396342</c:v>
                </c:pt>
                <c:pt idx="4">
                  <c:v>534.08332896109</c:v>
                </c:pt>
                <c:pt idx="5">
                  <c:v>456.0788445568547</c:v>
                </c:pt>
                <c:pt idx="6">
                  <c:v>576.8393269921002</c:v>
                </c:pt>
                <c:pt idx="7">
                  <c:v>199.182314051724</c:v>
                </c:pt>
                <c:pt idx="8">
                  <c:v>56.79472379200431</c:v>
                </c:pt>
                <c:pt idx="9">
                  <c:v>64.35872010553692</c:v>
                </c:pt>
                <c:pt idx="10">
                  <c:v>182.9511409733411</c:v>
                </c:pt>
                <c:pt idx="11">
                  <c:v>145.400311838413</c:v>
                </c:pt>
                <c:pt idx="12">
                  <c:v>250.2956682312909</c:v>
                </c:pt>
                <c:pt idx="13">
                  <c:v>189.639790458219</c:v>
                </c:pt>
                <c:pt idx="14">
                  <c:v>87.87387104539279</c:v>
                </c:pt>
                <c:pt idx="15">
                  <c:v>125.4945183142681</c:v>
                </c:pt>
                <c:pt idx="16">
                  <c:v>92.97001746282422</c:v>
                </c:pt>
                <c:pt idx="17">
                  <c:v>183.6483129376</c:v>
                </c:pt>
                <c:pt idx="18">
                  <c:v>196.2019966057832</c:v>
                </c:pt>
                <c:pt idx="19">
                  <c:v>373.0781277703151</c:v>
                </c:pt>
                <c:pt idx="20">
                  <c:v>222.878045388605</c:v>
                </c:pt>
                <c:pt idx="21">
                  <c:v>257.5970802725263</c:v>
                </c:pt>
                <c:pt idx="22">
                  <c:v>62.10380456151351</c:v>
                </c:pt>
                <c:pt idx="23">
                  <c:v>101.0658846475833</c:v>
                </c:pt>
                <c:pt idx="24">
                  <c:v>254.0069227148686</c:v>
                </c:pt>
                <c:pt idx="25">
                  <c:v>-9.985000220455272</c:v>
                </c:pt>
                <c:pt idx="26">
                  <c:v>125.7065142827228</c:v>
                </c:pt>
                <c:pt idx="27">
                  <c:v>188.3724792139251</c:v>
                </c:pt>
                <c:pt idx="28">
                  <c:v>463.8166482933934</c:v>
                </c:pt>
                <c:pt idx="29">
                  <c:v>343.8049542497622</c:v>
                </c:pt>
                <c:pt idx="30">
                  <c:v>422.7590545527522</c:v>
                </c:pt>
                <c:pt idx="31">
                  <c:v>396.8528722891271</c:v>
                </c:pt>
                <c:pt idx="32">
                  <c:v>158.2144112703497</c:v>
                </c:pt>
                <c:pt idx="33">
                  <c:v>184.6295428203897</c:v>
                </c:pt>
                <c:pt idx="34">
                  <c:v>-228.3749370806838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18280"/>
        <c:axId val="2139321208"/>
      </c:scatterChart>
      <c:valAx>
        <c:axId val="21393182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39321208"/>
        <c:crosses val="autoZero"/>
        <c:crossBetween val="midCat"/>
      </c:valAx>
      <c:valAx>
        <c:axId val="213932120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9318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'H_stress_Xray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'H_stress_Xray (2)'!$G$7:$G$41</c:f>
              <c:numCache>
                <c:formatCode>0</c:formatCode>
                <c:ptCount val="35"/>
                <c:pt idx="0">
                  <c:v>708.9244846646536</c:v>
                </c:pt>
                <c:pt idx="1">
                  <c:v>113.7419523989583</c:v>
                </c:pt>
                <c:pt idx="2">
                  <c:v>71.55579459290182</c:v>
                </c:pt>
                <c:pt idx="3">
                  <c:v>-135.1168127487459</c:v>
                </c:pt>
                <c:pt idx="4">
                  <c:v>-349.2831659844491</c:v>
                </c:pt>
                <c:pt idx="5">
                  <c:v>-449.0874976862763</c:v>
                </c:pt>
                <c:pt idx="6">
                  <c:v>155.6372365461767</c:v>
                </c:pt>
                <c:pt idx="7">
                  <c:v>-638.7596535882652</c:v>
                </c:pt>
                <c:pt idx="8">
                  <c:v>-62.61920740887505</c:v>
                </c:pt>
                <c:pt idx="9">
                  <c:v>-319.1108384796424</c:v>
                </c:pt>
                <c:pt idx="10">
                  <c:v>-305.2247916186753</c:v>
                </c:pt>
                <c:pt idx="11">
                  <c:v>-551.0114544846401</c:v>
                </c:pt>
                <c:pt idx="12">
                  <c:v>-635.3697064058455</c:v>
                </c:pt>
                <c:pt idx="13">
                  <c:v>-829.2920693436574</c:v>
                </c:pt>
                <c:pt idx="14">
                  <c:v>-1068.87343991358</c:v>
                </c:pt>
                <c:pt idx="15">
                  <c:v>-940.3808864680675</c:v>
                </c:pt>
                <c:pt idx="16">
                  <c:v>-955.9110581722388</c:v>
                </c:pt>
                <c:pt idx="17">
                  <c:v>-595.3595374181825</c:v>
                </c:pt>
                <c:pt idx="18">
                  <c:v>-642.5241569087414</c:v>
                </c:pt>
                <c:pt idx="19">
                  <c:v>-997.03188552202</c:v>
                </c:pt>
                <c:pt idx="20">
                  <c:v>-734.5585709038233</c:v>
                </c:pt>
                <c:pt idx="21">
                  <c:v>-699.4481996530237</c:v>
                </c:pt>
                <c:pt idx="22">
                  <c:v>-541.0029151520295</c:v>
                </c:pt>
                <c:pt idx="23">
                  <c:v>-299.9778903290453</c:v>
                </c:pt>
                <c:pt idx="24">
                  <c:v>-304.367482672847</c:v>
                </c:pt>
                <c:pt idx="25">
                  <c:v>-226.1322214727923</c:v>
                </c:pt>
                <c:pt idx="26">
                  <c:v>-29.51514418235994</c:v>
                </c:pt>
                <c:pt idx="27">
                  <c:v>-703.203591954031</c:v>
                </c:pt>
                <c:pt idx="28">
                  <c:v>-120.8301900002275</c:v>
                </c:pt>
                <c:pt idx="29">
                  <c:v>-484.6953709774207</c:v>
                </c:pt>
                <c:pt idx="30">
                  <c:v>-440.4823528362551</c:v>
                </c:pt>
                <c:pt idx="31">
                  <c:v>-273.9710908867542</c:v>
                </c:pt>
                <c:pt idx="32">
                  <c:v>17.85611571892646</c:v>
                </c:pt>
                <c:pt idx="33">
                  <c:v>176.6353047418178</c:v>
                </c:pt>
                <c:pt idx="34">
                  <c:v>822.526925258777</c:v>
                </c:pt>
              </c:numCache>
            </c:numRef>
          </c:yVal>
          <c:smooth val="0"/>
        </c:ser>
        <c:ser>
          <c:idx val="1"/>
          <c:order val="1"/>
          <c:errBars>
            <c:errDir val="y"/>
            <c:errBarType val="both"/>
            <c:errValType val="cust"/>
            <c:noEndCap val="0"/>
            <c:plus>
              <c:numRef>
                <c:f>'H_stress_Xray (2)'!$J$7:$J$47</c:f>
                <c:numCache>
                  <c:formatCode>General</c:formatCode>
                  <c:ptCount val="41"/>
                  <c:pt idx="0">
                    <c:v>195.0943195648116</c:v>
                  </c:pt>
                  <c:pt idx="1">
                    <c:v>191.4380814183824</c:v>
                  </c:pt>
                  <c:pt idx="2">
                    <c:v>203.6690689794446</c:v>
                  </c:pt>
                  <c:pt idx="3">
                    <c:v>225.3404991800082</c:v>
                  </c:pt>
                  <c:pt idx="4">
                    <c:v>230.7241017006954</c:v>
                  </c:pt>
                  <c:pt idx="5">
                    <c:v>216.1283411642519</c:v>
                  </c:pt>
                  <c:pt idx="6">
                    <c:v>210.6736893677989</c:v>
                  </c:pt>
                  <c:pt idx="7">
                    <c:v>238.1167436571258</c:v>
                  </c:pt>
                  <c:pt idx="8">
                    <c:v>244.2303904283228</c:v>
                  </c:pt>
                  <c:pt idx="9">
                    <c:v>216.4217309461197</c:v>
                  </c:pt>
                  <c:pt idx="10">
                    <c:v>215.2825984635018</c:v>
                  </c:pt>
                  <c:pt idx="11">
                    <c:v>231.6291467861093</c:v>
                  </c:pt>
                  <c:pt idx="12">
                    <c:v>241.1805674206173</c:v>
                  </c:pt>
                  <c:pt idx="13">
                    <c:v>256.8772239627382</c:v>
                  </c:pt>
                  <c:pt idx="14">
                    <c:v>312.1872908284955</c:v>
                  </c:pt>
                  <c:pt idx="15">
                    <c:v>250.6843261156641</c:v>
                  </c:pt>
                  <c:pt idx="16">
                    <c:v>246.4683873911198</c:v>
                  </c:pt>
                  <c:pt idx="17">
                    <c:v>237.6302352242064</c:v>
                  </c:pt>
                  <c:pt idx="18">
                    <c:v>168.7619652597327</c:v>
                  </c:pt>
                  <c:pt idx="19">
                    <c:v>276.6926670370212</c:v>
                  </c:pt>
                  <c:pt idx="20">
                    <c:v>290.6018605346911</c:v>
                  </c:pt>
                  <c:pt idx="21">
                    <c:v>222.4822955520665</c:v>
                  </c:pt>
                  <c:pt idx="22">
                    <c:v>218.4053602888188</c:v>
                  </c:pt>
                  <c:pt idx="23">
                    <c:v>202.5967357277582</c:v>
                  </c:pt>
                  <c:pt idx="24">
                    <c:v>301.11157011506</c:v>
                  </c:pt>
                  <c:pt idx="25">
                    <c:v>281.8485263870285</c:v>
                  </c:pt>
                  <c:pt idx="26">
                    <c:v>219.0195966039701</c:v>
                  </c:pt>
                  <c:pt idx="27">
                    <c:v>253.9131391801996</c:v>
                  </c:pt>
                  <c:pt idx="28">
                    <c:v>231.9773881185373</c:v>
                  </c:pt>
                  <c:pt idx="29">
                    <c:v>224.1572748435658</c:v>
                  </c:pt>
                  <c:pt idx="30">
                    <c:v>214.2697229007384</c:v>
                  </c:pt>
                  <c:pt idx="31">
                    <c:v>226.7255407478402</c:v>
                  </c:pt>
                  <c:pt idx="32">
                    <c:v>243.0049412280017</c:v>
                  </c:pt>
                  <c:pt idx="33">
                    <c:v>238.1759459510112</c:v>
                  </c:pt>
                  <c:pt idx="34">
                    <c:v>270.9599205629652</c:v>
                  </c:pt>
                </c:numCache>
              </c:numRef>
            </c:plus>
            <c:minus>
              <c:numRef>
                <c:f>'H_stress_Xray (2)'!$J$7:$J$47</c:f>
                <c:numCache>
                  <c:formatCode>General</c:formatCode>
                  <c:ptCount val="41"/>
                  <c:pt idx="0">
                    <c:v>195.0943195648116</c:v>
                  </c:pt>
                  <c:pt idx="1">
                    <c:v>191.4380814183824</c:v>
                  </c:pt>
                  <c:pt idx="2">
                    <c:v>203.6690689794446</c:v>
                  </c:pt>
                  <c:pt idx="3">
                    <c:v>225.3404991800082</c:v>
                  </c:pt>
                  <c:pt idx="4">
                    <c:v>230.7241017006954</c:v>
                  </c:pt>
                  <c:pt idx="5">
                    <c:v>216.1283411642519</c:v>
                  </c:pt>
                  <c:pt idx="6">
                    <c:v>210.6736893677989</c:v>
                  </c:pt>
                  <c:pt idx="7">
                    <c:v>238.1167436571258</c:v>
                  </c:pt>
                  <c:pt idx="8">
                    <c:v>244.2303904283228</c:v>
                  </c:pt>
                  <c:pt idx="9">
                    <c:v>216.4217309461197</c:v>
                  </c:pt>
                  <c:pt idx="10">
                    <c:v>215.2825984635018</c:v>
                  </c:pt>
                  <c:pt idx="11">
                    <c:v>231.6291467861093</c:v>
                  </c:pt>
                  <c:pt idx="12">
                    <c:v>241.1805674206173</c:v>
                  </c:pt>
                  <c:pt idx="13">
                    <c:v>256.8772239627382</c:v>
                  </c:pt>
                  <c:pt idx="14">
                    <c:v>312.1872908284955</c:v>
                  </c:pt>
                  <c:pt idx="15">
                    <c:v>250.6843261156641</c:v>
                  </c:pt>
                  <c:pt idx="16">
                    <c:v>246.4683873911198</c:v>
                  </c:pt>
                  <c:pt idx="17">
                    <c:v>237.6302352242064</c:v>
                  </c:pt>
                  <c:pt idx="18">
                    <c:v>168.7619652597327</c:v>
                  </c:pt>
                  <c:pt idx="19">
                    <c:v>276.6926670370212</c:v>
                  </c:pt>
                  <c:pt idx="20">
                    <c:v>290.6018605346911</c:v>
                  </c:pt>
                  <c:pt idx="21">
                    <c:v>222.4822955520665</c:v>
                  </c:pt>
                  <c:pt idx="22">
                    <c:v>218.4053602888188</c:v>
                  </c:pt>
                  <c:pt idx="23">
                    <c:v>202.5967357277582</c:v>
                  </c:pt>
                  <c:pt idx="24">
                    <c:v>301.11157011506</c:v>
                  </c:pt>
                  <c:pt idx="25">
                    <c:v>281.8485263870285</c:v>
                  </c:pt>
                  <c:pt idx="26">
                    <c:v>219.0195966039701</c:v>
                  </c:pt>
                  <c:pt idx="27">
                    <c:v>253.9131391801996</c:v>
                  </c:pt>
                  <c:pt idx="28">
                    <c:v>231.9773881185373</c:v>
                  </c:pt>
                  <c:pt idx="29">
                    <c:v>224.1572748435658</c:v>
                  </c:pt>
                  <c:pt idx="30">
                    <c:v>214.2697229007384</c:v>
                  </c:pt>
                  <c:pt idx="31">
                    <c:v>226.7255407478402</c:v>
                  </c:pt>
                  <c:pt idx="32">
                    <c:v>243.0049412280017</c:v>
                  </c:pt>
                  <c:pt idx="33">
                    <c:v>238.1759459510112</c:v>
                  </c:pt>
                  <c:pt idx="34">
                    <c:v>270.9599205629652</c:v>
                  </c:pt>
                </c:numCache>
              </c:numRef>
            </c:minus>
          </c:errBars>
          <c:xVal>
            <c:numRef>
              <c:f>'H_stress_Xray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'H_stress_Xray (2)'!$I$7:$I$41</c:f>
              <c:numCache>
                <c:formatCode>0</c:formatCode>
                <c:ptCount val="35"/>
                <c:pt idx="0">
                  <c:v>-630.3618281505021</c:v>
                </c:pt>
                <c:pt idx="1">
                  <c:v>-650.7350471116278</c:v>
                </c:pt>
                <c:pt idx="2">
                  <c:v>-492.7548211529015</c:v>
                </c:pt>
                <c:pt idx="3">
                  <c:v>-945.4671069769753</c:v>
                </c:pt>
                <c:pt idx="4">
                  <c:v>-834.47489571956</c:v>
                </c:pt>
                <c:pt idx="5">
                  <c:v>-1297.569627580437</c:v>
                </c:pt>
                <c:pt idx="6">
                  <c:v>-1014.226988226305</c:v>
                </c:pt>
                <c:pt idx="7">
                  <c:v>-1149.627381677433</c:v>
                </c:pt>
                <c:pt idx="8">
                  <c:v>-1365.938874697391</c:v>
                </c:pt>
                <c:pt idx="9">
                  <c:v>-1029.404069052347</c:v>
                </c:pt>
                <c:pt idx="10">
                  <c:v>-436.305670051391</c:v>
                </c:pt>
                <c:pt idx="11">
                  <c:v>23.12818426951242</c:v>
                </c:pt>
                <c:pt idx="12">
                  <c:v>491.4968309822639</c:v>
                </c:pt>
                <c:pt idx="13">
                  <c:v>440.3104402684754</c:v>
                </c:pt>
                <c:pt idx="14">
                  <c:v>820.7387107206326</c:v>
                </c:pt>
                <c:pt idx="15">
                  <c:v>1030.068524309618</c:v>
                </c:pt>
                <c:pt idx="16">
                  <c:v>770.7339679067772</c:v>
                </c:pt>
                <c:pt idx="17">
                  <c:v>777.0757937700213</c:v>
                </c:pt>
                <c:pt idx="18">
                  <c:v>859.4659611511524</c:v>
                </c:pt>
                <c:pt idx="19">
                  <c:v>761.3640197270227</c:v>
                </c:pt>
                <c:pt idx="20">
                  <c:v>910.7111902184143</c:v>
                </c:pt>
                <c:pt idx="21">
                  <c:v>283.3289234423343</c:v>
                </c:pt>
                <c:pt idx="22">
                  <c:v>-181.2738089107409</c:v>
                </c:pt>
                <c:pt idx="23">
                  <c:v>-300.0708302045597</c:v>
                </c:pt>
                <c:pt idx="24">
                  <c:v>-254.2805115220157</c:v>
                </c:pt>
                <c:pt idx="25">
                  <c:v>-1144.534632429705</c:v>
                </c:pt>
                <c:pt idx="26">
                  <c:v>-1328.548869279794</c:v>
                </c:pt>
                <c:pt idx="27">
                  <c:v>-1281.226225626191</c:v>
                </c:pt>
                <c:pt idx="28">
                  <c:v>-985.328094673227</c:v>
                </c:pt>
                <c:pt idx="29">
                  <c:v>-1165.37813928738</c:v>
                </c:pt>
                <c:pt idx="30">
                  <c:v>-712.4122139093957</c:v>
                </c:pt>
                <c:pt idx="31">
                  <c:v>-687.5210688057292</c:v>
                </c:pt>
                <c:pt idx="32">
                  <c:v>-586.986108963487</c:v>
                </c:pt>
                <c:pt idx="33">
                  <c:v>-447.4364884330594</c:v>
                </c:pt>
                <c:pt idx="34">
                  <c:v>-552.7724902746798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'H_stress_Xray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'H_stress_Xray (2)'!$K$7:$K$41</c:f>
              <c:numCache>
                <c:formatCode>0</c:formatCode>
                <c:ptCount val="35"/>
                <c:pt idx="0">
                  <c:v>-1034.039930424937</c:v>
                </c:pt>
                <c:pt idx="1">
                  <c:v>525.9290598279158</c:v>
                </c:pt>
                <c:pt idx="2">
                  <c:v>941.7868111163132</c:v>
                </c:pt>
                <c:pt idx="3">
                  <c:v>1884.78935345648</c:v>
                </c:pt>
                <c:pt idx="4">
                  <c:v>2359.313304746545</c:v>
                </c:pt>
                <c:pt idx="5">
                  <c:v>2300.869218250316</c:v>
                </c:pt>
                <c:pt idx="6">
                  <c:v>2384.880288291961</c:v>
                </c:pt>
                <c:pt idx="7">
                  <c:v>1403.68763034279</c:v>
                </c:pt>
                <c:pt idx="8">
                  <c:v>757.4871609684522</c:v>
                </c:pt>
                <c:pt idx="9">
                  <c:v>753.253468859905</c:v>
                </c:pt>
                <c:pt idx="10">
                  <c:v>938.8659029991272</c:v>
                </c:pt>
                <c:pt idx="11">
                  <c:v>722.2668249535733</c:v>
                </c:pt>
                <c:pt idx="12">
                  <c:v>945.8907163759826</c:v>
                </c:pt>
                <c:pt idx="13">
                  <c:v>825.5454440473495</c:v>
                </c:pt>
                <c:pt idx="14">
                  <c:v>408.9372695142095</c:v>
                </c:pt>
                <c:pt idx="15">
                  <c:v>411.3242059567947</c:v>
                </c:pt>
                <c:pt idx="16">
                  <c:v>402.5733749710545</c:v>
                </c:pt>
                <c:pt idx="17">
                  <c:v>582.3043463079734</c:v>
                </c:pt>
                <c:pt idx="18">
                  <c:v>613.2408418374025</c:v>
                </c:pt>
                <c:pt idx="19">
                  <c:v>1418.148624325841</c:v>
                </c:pt>
                <c:pt idx="20">
                  <c:v>723.951476092699</c:v>
                </c:pt>
                <c:pt idx="21">
                  <c:v>1077.724892828695</c:v>
                </c:pt>
                <c:pt idx="22">
                  <c:v>501.6989200209032</c:v>
                </c:pt>
                <c:pt idx="23">
                  <c:v>592.6976478433647</c:v>
                </c:pt>
                <c:pt idx="24">
                  <c:v>1120.387722950868</c:v>
                </c:pt>
                <c:pt idx="25">
                  <c:v>497.5348868449078</c:v>
                </c:pt>
                <c:pt idx="26">
                  <c:v>975.092500462741</c:v>
                </c:pt>
                <c:pt idx="27">
                  <c:v>1441.491521819597</c:v>
                </c:pt>
                <c:pt idx="28">
                  <c:v>2079.298526860631</c:v>
                </c:pt>
                <c:pt idx="29">
                  <c:v>1864.112869102133</c:v>
                </c:pt>
                <c:pt idx="30">
                  <c:v>1951.491192144205</c:v>
                </c:pt>
                <c:pt idx="31">
                  <c:v>1784.946052463973</c:v>
                </c:pt>
                <c:pt idx="32">
                  <c:v>783.8684596674612</c:v>
                </c:pt>
                <c:pt idx="33">
                  <c:v>761.7721681302019</c:v>
                </c:pt>
                <c:pt idx="34">
                  <c:v>-916.9042787806914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282216"/>
        <c:axId val="2139285144"/>
      </c:scatterChart>
      <c:valAx>
        <c:axId val="213928221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39285144"/>
        <c:crosses val="autoZero"/>
        <c:crossBetween val="midCat"/>
      </c:valAx>
      <c:valAx>
        <c:axId val="213928514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9282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'H_stress_Xray (2)'!$T$52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'H_stress_Xray (2)'!$S$54:$S$62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-10.0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10.0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'H_stress_Xray (2)'!$T$54:$T$62</c:f>
              <c:numCache>
                <c:formatCode>General</c:formatCode>
                <c:ptCount val="9"/>
                <c:pt idx="0">
                  <c:v>21.0</c:v>
                </c:pt>
                <c:pt idx="1">
                  <c:v>-58.0</c:v>
                </c:pt>
                <c:pt idx="2">
                  <c:v>-127.0</c:v>
                </c:pt>
                <c:pt idx="4">
                  <c:v>446.0</c:v>
                </c:pt>
                <c:pt idx="5">
                  <c:v>354.0</c:v>
                </c:pt>
                <c:pt idx="6">
                  <c:v>332.0</c:v>
                </c:pt>
                <c:pt idx="7">
                  <c:v>-132.0</c:v>
                </c:pt>
                <c:pt idx="8">
                  <c:v>7.0</c:v>
                </c:pt>
              </c:numCache>
            </c:numRef>
          </c:yVal>
          <c:smooth val="0"/>
        </c:ser>
        <c:ser>
          <c:idx val="1"/>
          <c:order val="1"/>
          <c:errBars>
            <c:errDir val="y"/>
            <c:errBarType val="both"/>
            <c:errValType val="cust"/>
            <c:noEndCap val="0"/>
            <c:plus>
              <c:numRef>
                <c:f>'H_stress_Xray (2)'!$U$7:$U$47</c:f>
                <c:numCache>
                  <c:formatCode>General</c:formatCode>
                  <c:ptCount val="41"/>
                  <c:pt idx="0">
                    <c:v>92.22632681394361</c:v>
                  </c:pt>
                  <c:pt idx="1">
                    <c:v>98.358166446626</c:v>
                  </c:pt>
                  <c:pt idx="2">
                    <c:v>95.05496842889792</c:v>
                  </c:pt>
                  <c:pt idx="3">
                    <c:v>98.4675417087193</c:v>
                  </c:pt>
                  <c:pt idx="4">
                    <c:v>109.1339837237248</c:v>
                  </c:pt>
                  <c:pt idx="5">
                    <c:v>106.162962611796</c:v>
                  </c:pt>
                  <c:pt idx="6">
                    <c:v>108.5593728702039</c:v>
                  </c:pt>
                  <c:pt idx="7">
                    <c:v>109.3053104606515</c:v>
                  </c:pt>
                  <c:pt idx="8">
                    <c:v>102.4028741407458</c:v>
                  </c:pt>
                  <c:pt idx="9">
                    <c:v>101.5134901028375</c:v>
                  </c:pt>
                  <c:pt idx="10">
                    <c:v>112.033267591516</c:v>
                  </c:pt>
                  <c:pt idx="11">
                    <c:v>100.7342572823781</c:v>
                  </c:pt>
                  <c:pt idx="12">
                    <c:v>133.1072701098096</c:v>
                  </c:pt>
                  <c:pt idx="13">
                    <c:v>134.7964389206249</c:v>
                  </c:pt>
                  <c:pt idx="14">
                    <c:v>145.6108377724226</c:v>
                  </c:pt>
                  <c:pt idx="15">
                    <c:v>124.0353279914164</c:v>
                  </c:pt>
                  <c:pt idx="16">
                    <c:v>123.495485074551</c:v>
                  </c:pt>
                  <c:pt idx="17">
                    <c:v>129.4688764917892</c:v>
                  </c:pt>
                  <c:pt idx="18">
                    <c:v>106.5337171007874</c:v>
                  </c:pt>
                  <c:pt idx="19">
                    <c:v>152.8994016219779</c:v>
                  </c:pt>
                  <c:pt idx="20">
                    <c:v>191.8224560829097</c:v>
                  </c:pt>
                  <c:pt idx="21">
                    <c:v>106.7324257096393</c:v>
                  </c:pt>
                  <c:pt idx="22">
                    <c:v>114.5766637965626</c:v>
                  </c:pt>
                  <c:pt idx="23">
                    <c:v>98.67309415272223</c:v>
                  </c:pt>
                  <c:pt idx="24">
                    <c:v>131.1170019225236</c:v>
                  </c:pt>
                  <c:pt idx="25">
                    <c:v>125.0213057089898</c:v>
                  </c:pt>
                  <c:pt idx="26">
                    <c:v>112.7675790591804</c:v>
                  </c:pt>
                  <c:pt idx="27">
                    <c:v>135.7392246687279</c:v>
                  </c:pt>
                  <c:pt idx="28">
                    <c:v>113.8067627301872</c:v>
                  </c:pt>
                  <c:pt idx="29">
                    <c:v>99.0497735635263</c:v>
                  </c:pt>
                  <c:pt idx="30">
                    <c:v>101.8979888400174</c:v>
                  </c:pt>
                  <c:pt idx="31">
                    <c:v>98.53662630252886</c:v>
                  </c:pt>
                  <c:pt idx="32">
                    <c:v>107.5405707954099</c:v>
                  </c:pt>
                  <c:pt idx="33">
                    <c:v>106.3482150922238</c:v>
                  </c:pt>
                  <c:pt idx="34">
                    <c:v>130.407199570475</c:v>
                  </c:pt>
                </c:numCache>
              </c:numRef>
            </c:plus>
            <c:minus>
              <c:numRef>
                <c:f>'H_stress_Xray (2)'!$U$7:$U$47</c:f>
                <c:numCache>
                  <c:formatCode>General</c:formatCode>
                  <c:ptCount val="41"/>
                  <c:pt idx="0">
                    <c:v>92.22632681394361</c:v>
                  </c:pt>
                  <c:pt idx="1">
                    <c:v>98.358166446626</c:v>
                  </c:pt>
                  <c:pt idx="2">
                    <c:v>95.05496842889792</c:v>
                  </c:pt>
                  <c:pt idx="3">
                    <c:v>98.4675417087193</c:v>
                  </c:pt>
                  <c:pt idx="4">
                    <c:v>109.1339837237248</c:v>
                  </c:pt>
                  <c:pt idx="5">
                    <c:v>106.162962611796</c:v>
                  </c:pt>
                  <c:pt idx="6">
                    <c:v>108.5593728702039</c:v>
                  </c:pt>
                  <c:pt idx="7">
                    <c:v>109.3053104606515</c:v>
                  </c:pt>
                  <c:pt idx="8">
                    <c:v>102.4028741407458</c:v>
                  </c:pt>
                  <c:pt idx="9">
                    <c:v>101.5134901028375</c:v>
                  </c:pt>
                  <c:pt idx="10">
                    <c:v>112.033267591516</c:v>
                  </c:pt>
                  <c:pt idx="11">
                    <c:v>100.7342572823781</c:v>
                  </c:pt>
                  <c:pt idx="12">
                    <c:v>133.1072701098096</c:v>
                  </c:pt>
                  <c:pt idx="13">
                    <c:v>134.7964389206249</c:v>
                  </c:pt>
                  <c:pt idx="14">
                    <c:v>145.6108377724226</c:v>
                  </c:pt>
                  <c:pt idx="15">
                    <c:v>124.0353279914164</c:v>
                  </c:pt>
                  <c:pt idx="16">
                    <c:v>123.495485074551</c:v>
                  </c:pt>
                  <c:pt idx="17">
                    <c:v>129.4688764917892</c:v>
                  </c:pt>
                  <c:pt idx="18">
                    <c:v>106.5337171007874</c:v>
                  </c:pt>
                  <c:pt idx="19">
                    <c:v>152.8994016219779</c:v>
                  </c:pt>
                  <c:pt idx="20">
                    <c:v>191.8224560829097</c:v>
                  </c:pt>
                  <c:pt idx="21">
                    <c:v>106.7324257096393</c:v>
                  </c:pt>
                  <c:pt idx="22">
                    <c:v>114.5766637965626</c:v>
                  </c:pt>
                  <c:pt idx="23">
                    <c:v>98.67309415272223</c:v>
                  </c:pt>
                  <c:pt idx="24">
                    <c:v>131.1170019225236</c:v>
                  </c:pt>
                  <c:pt idx="25">
                    <c:v>125.0213057089898</c:v>
                  </c:pt>
                  <c:pt idx="26">
                    <c:v>112.7675790591804</c:v>
                  </c:pt>
                  <c:pt idx="27">
                    <c:v>135.7392246687279</c:v>
                  </c:pt>
                  <c:pt idx="28">
                    <c:v>113.8067627301872</c:v>
                  </c:pt>
                  <c:pt idx="29">
                    <c:v>99.0497735635263</c:v>
                  </c:pt>
                  <c:pt idx="30">
                    <c:v>101.8979888400174</c:v>
                  </c:pt>
                  <c:pt idx="31">
                    <c:v>98.53662630252886</c:v>
                  </c:pt>
                  <c:pt idx="32">
                    <c:v>107.5405707954099</c:v>
                  </c:pt>
                  <c:pt idx="33">
                    <c:v>106.3482150922238</c:v>
                  </c:pt>
                  <c:pt idx="34">
                    <c:v>130.407199570475</c:v>
                  </c:pt>
                </c:numCache>
              </c:numRef>
            </c:minus>
          </c:errBars>
          <c:xVal>
            <c:numRef>
              <c:f>'H_stress_Xray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'H_stress_Xray (2)'!$T$7:$T$41</c:f>
              <c:numCache>
                <c:formatCode>0</c:formatCode>
                <c:ptCount val="35"/>
                <c:pt idx="0">
                  <c:v>-212.8487660473597</c:v>
                </c:pt>
                <c:pt idx="1">
                  <c:v>-113.055215037831</c:v>
                </c:pt>
                <c:pt idx="2">
                  <c:v>-27.75294594980814</c:v>
                </c:pt>
                <c:pt idx="3">
                  <c:v>-74.5421896973659</c:v>
                </c:pt>
                <c:pt idx="4">
                  <c:v>-14.84901799402193</c:v>
                </c:pt>
                <c:pt idx="5">
                  <c:v>-162.402832070306</c:v>
                </c:pt>
                <c:pt idx="6">
                  <c:v>-7.382236159476848</c:v>
                </c:pt>
                <c:pt idx="7">
                  <c:v>-239.6687036392519</c:v>
                </c:pt>
                <c:pt idx="8">
                  <c:v>-308.1691260880625</c:v>
                </c:pt>
                <c:pt idx="9">
                  <c:v>-242.0355442231314</c:v>
                </c:pt>
                <c:pt idx="10">
                  <c:v>-53.40647314471676</c:v>
                </c:pt>
                <c:pt idx="11">
                  <c:v>25.23585797083994</c:v>
                </c:pt>
                <c:pt idx="12">
                  <c:v>172.1967191792455</c:v>
                </c:pt>
                <c:pt idx="13">
                  <c:v>123.427524183725</c:v>
                </c:pt>
                <c:pt idx="14">
                  <c:v>158.6522437527468</c:v>
                </c:pt>
                <c:pt idx="15">
                  <c:v>231.8411980311595</c:v>
                </c:pt>
                <c:pt idx="16">
                  <c:v>156.2476193736516</c:v>
                </c:pt>
                <c:pt idx="17">
                  <c:v>217.1246554701394</c:v>
                </c:pt>
                <c:pt idx="18">
                  <c:v>238.521938987834</c:v>
                </c:pt>
                <c:pt idx="19">
                  <c:v>260.1932738548931</c:v>
                </c:pt>
                <c:pt idx="20">
                  <c:v>254.9773712539623</c:v>
                </c:pt>
                <c:pt idx="21">
                  <c:v>121.0602730342456</c:v>
                </c:pt>
                <c:pt idx="22">
                  <c:v>-55.28213322361281</c:v>
                </c:pt>
                <c:pt idx="23">
                  <c:v>-52.37869751690374</c:v>
                </c:pt>
                <c:pt idx="24">
                  <c:v>17.73581991484165</c:v>
                </c:pt>
                <c:pt idx="25">
                  <c:v>-292.2156988457793</c:v>
                </c:pt>
                <c:pt idx="26">
                  <c:v>-270.2318461417755</c:v>
                </c:pt>
                <c:pt idx="27">
                  <c:v>-279.5946336283197</c:v>
                </c:pt>
                <c:pt idx="28">
                  <c:v>-62.91605228273844</c:v>
                </c:pt>
                <c:pt idx="29">
                  <c:v>-176.8888128171853</c:v>
                </c:pt>
                <c:pt idx="30">
                  <c:v>-35.09934336271052</c:v>
                </c:pt>
                <c:pt idx="31">
                  <c:v>-28.10241417910298</c:v>
                </c:pt>
                <c:pt idx="32">
                  <c:v>-77.40121771309455</c:v>
                </c:pt>
                <c:pt idx="33">
                  <c:v>-23.2031950264208</c:v>
                </c:pt>
                <c:pt idx="34">
                  <c:v>-165.7897859312131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'H_stress_Xray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'H_stress_Xray (2)'!$V$7:$V$41</c:f>
              <c:numCache>
                <c:formatCode>0</c:formatCode>
                <c:ptCount val="35"/>
                <c:pt idx="0">
                  <c:v>-282.2309398757781</c:v>
                </c:pt>
                <c:pt idx="1">
                  <c:v>89.18392834240309</c:v>
                </c:pt>
                <c:pt idx="2">
                  <c:v>218.8088970964632</c:v>
                </c:pt>
                <c:pt idx="3">
                  <c:v>411.9081394396342</c:v>
                </c:pt>
                <c:pt idx="4">
                  <c:v>534.08332896109</c:v>
                </c:pt>
                <c:pt idx="5">
                  <c:v>456.0788445568547</c:v>
                </c:pt>
                <c:pt idx="6">
                  <c:v>576.8393269921002</c:v>
                </c:pt>
                <c:pt idx="7">
                  <c:v>199.182314051724</c:v>
                </c:pt>
                <c:pt idx="8">
                  <c:v>56.79472379200431</c:v>
                </c:pt>
                <c:pt idx="9">
                  <c:v>64.35872010553692</c:v>
                </c:pt>
                <c:pt idx="10">
                  <c:v>182.9511409733411</c:v>
                </c:pt>
                <c:pt idx="11">
                  <c:v>145.400311838413</c:v>
                </c:pt>
                <c:pt idx="12">
                  <c:v>250.2956682312909</c:v>
                </c:pt>
                <c:pt idx="13">
                  <c:v>189.639790458219</c:v>
                </c:pt>
                <c:pt idx="14">
                  <c:v>87.87387104539279</c:v>
                </c:pt>
                <c:pt idx="15">
                  <c:v>125.4945183142681</c:v>
                </c:pt>
                <c:pt idx="16">
                  <c:v>92.97001746282422</c:v>
                </c:pt>
                <c:pt idx="17">
                  <c:v>183.6483129376</c:v>
                </c:pt>
                <c:pt idx="18">
                  <c:v>196.2019966057832</c:v>
                </c:pt>
                <c:pt idx="19">
                  <c:v>373.0781277703151</c:v>
                </c:pt>
                <c:pt idx="20">
                  <c:v>222.878045388605</c:v>
                </c:pt>
                <c:pt idx="21">
                  <c:v>257.5970802725263</c:v>
                </c:pt>
                <c:pt idx="22">
                  <c:v>62.10380456151351</c:v>
                </c:pt>
                <c:pt idx="23">
                  <c:v>101.0658846475833</c:v>
                </c:pt>
                <c:pt idx="24">
                  <c:v>254.0069227148686</c:v>
                </c:pt>
                <c:pt idx="25">
                  <c:v>-9.985000220455272</c:v>
                </c:pt>
                <c:pt idx="26">
                  <c:v>125.7065142827228</c:v>
                </c:pt>
                <c:pt idx="27">
                  <c:v>188.3724792139251</c:v>
                </c:pt>
                <c:pt idx="28">
                  <c:v>463.8166482933934</c:v>
                </c:pt>
                <c:pt idx="29">
                  <c:v>343.8049542497622</c:v>
                </c:pt>
                <c:pt idx="30">
                  <c:v>422.7590545527522</c:v>
                </c:pt>
                <c:pt idx="31">
                  <c:v>396.8528722891271</c:v>
                </c:pt>
                <c:pt idx="32">
                  <c:v>158.2144112703497</c:v>
                </c:pt>
                <c:pt idx="33">
                  <c:v>184.6295428203897</c:v>
                </c:pt>
                <c:pt idx="34">
                  <c:v>-228.3749370806838</c:v>
                </c:pt>
              </c:numCache>
            </c:numRef>
          </c:yVal>
          <c:smooth val="0"/>
        </c:ser>
        <c:ser>
          <c:idx val="3"/>
          <c:order val="3"/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'H_stress_Xray (2)'!$S$54:$S$62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-10.0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10.0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'H_stress_Xray (2)'!$V$54:$V$62</c:f>
              <c:numCache>
                <c:formatCode>General</c:formatCode>
                <c:ptCount val="9"/>
                <c:pt idx="0">
                  <c:v>106.0</c:v>
                </c:pt>
                <c:pt idx="1">
                  <c:v>396.0</c:v>
                </c:pt>
                <c:pt idx="2">
                  <c:v>305.0</c:v>
                </c:pt>
                <c:pt idx="4">
                  <c:v>470.0</c:v>
                </c:pt>
                <c:pt idx="5">
                  <c:v>396.0</c:v>
                </c:pt>
                <c:pt idx="6">
                  <c:v>420.0</c:v>
                </c:pt>
                <c:pt idx="7">
                  <c:v>397.0</c:v>
                </c:pt>
                <c:pt idx="8">
                  <c:v>101.0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245464"/>
        <c:axId val="2139250328"/>
      </c:scatterChart>
      <c:valAx>
        <c:axId val="2139245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250328"/>
        <c:crosses val="autoZero"/>
        <c:crossBetween val="midCat"/>
      </c:valAx>
      <c:valAx>
        <c:axId val="2139250328"/>
        <c:scaling>
          <c:orientation val="minMax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2454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'H_stress_Xray (2)'!$T$52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'H_stress_Xray (2)'!$S$54:$S$62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-10.0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10.0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'H_stress_Xray (2)'!$T$54:$T$62</c:f>
              <c:numCache>
                <c:formatCode>General</c:formatCode>
                <c:ptCount val="9"/>
                <c:pt idx="0">
                  <c:v>21.0</c:v>
                </c:pt>
                <c:pt idx="1">
                  <c:v>-58.0</c:v>
                </c:pt>
                <c:pt idx="2">
                  <c:v>-127.0</c:v>
                </c:pt>
                <c:pt idx="4">
                  <c:v>446.0</c:v>
                </c:pt>
                <c:pt idx="5">
                  <c:v>354.0</c:v>
                </c:pt>
                <c:pt idx="6">
                  <c:v>332.0</c:v>
                </c:pt>
                <c:pt idx="7">
                  <c:v>-132.0</c:v>
                </c:pt>
                <c:pt idx="8">
                  <c:v>7.0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'H_stress_Xray (2)'!$U$7:$U$47</c:f>
                <c:numCache>
                  <c:formatCode>General</c:formatCode>
                  <c:ptCount val="41"/>
                  <c:pt idx="0">
                    <c:v>92.22632681394361</c:v>
                  </c:pt>
                  <c:pt idx="1">
                    <c:v>98.358166446626</c:v>
                  </c:pt>
                  <c:pt idx="2">
                    <c:v>95.05496842889792</c:v>
                  </c:pt>
                  <c:pt idx="3">
                    <c:v>98.4675417087193</c:v>
                  </c:pt>
                  <c:pt idx="4">
                    <c:v>109.1339837237248</c:v>
                  </c:pt>
                  <c:pt idx="5">
                    <c:v>106.162962611796</c:v>
                  </c:pt>
                  <c:pt idx="6">
                    <c:v>108.5593728702039</c:v>
                  </c:pt>
                  <c:pt idx="7">
                    <c:v>109.3053104606515</c:v>
                  </c:pt>
                  <c:pt idx="8">
                    <c:v>102.4028741407458</c:v>
                  </c:pt>
                  <c:pt idx="9">
                    <c:v>101.5134901028375</c:v>
                  </c:pt>
                  <c:pt idx="10">
                    <c:v>112.033267591516</c:v>
                  </c:pt>
                  <c:pt idx="11">
                    <c:v>100.7342572823781</c:v>
                  </c:pt>
                  <c:pt idx="12">
                    <c:v>133.1072701098096</c:v>
                  </c:pt>
                  <c:pt idx="13">
                    <c:v>134.7964389206249</c:v>
                  </c:pt>
                  <c:pt idx="14">
                    <c:v>145.6108377724226</c:v>
                  </c:pt>
                  <c:pt idx="15">
                    <c:v>124.0353279914164</c:v>
                  </c:pt>
                  <c:pt idx="16">
                    <c:v>123.495485074551</c:v>
                  </c:pt>
                  <c:pt idx="17">
                    <c:v>129.4688764917892</c:v>
                  </c:pt>
                  <c:pt idx="18">
                    <c:v>106.5337171007874</c:v>
                  </c:pt>
                  <c:pt idx="19">
                    <c:v>152.8994016219779</c:v>
                  </c:pt>
                  <c:pt idx="20">
                    <c:v>191.8224560829097</c:v>
                  </c:pt>
                  <c:pt idx="21">
                    <c:v>106.7324257096393</c:v>
                  </c:pt>
                  <c:pt idx="22">
                    <c:v>114.5766637965626</c:v>
                  </c:pt>
                  <c:pt idx="23">
                    <c:v>98.67309415272223</c:v>
                  </c:pt>
                  <c:pt idx="24">
                    <c:v>131.1170019225236</c:v>
                  </c:pt>
                  <c:pt idx="25">
                    <c:v>125.0213057089898</c:v>
                  </c:pt>
                  <c:pt idx="26">
                    <c:v>112.7675790591804</c:v>
                  </c:pt>
                  <c:pt idx="27">
                    <c:v>135.7392246687279</c:v>
                  </c:pt>
                  <c:pt idx="28">
                    <c:v>113.8067627301872</c:v>
                  </c:pt>
                  <c:pt idx="29">
                    <c:v>99.0497735635263</c:v>
                  </c:pt>
                  <c:pt idx="30">
                    <c:v>101.8979888400174</c:v>
                  </c:pt>
                  <c:pt idx="31">
                    <c:v>98.53662630252886</c:v>
                  </c:pt>
                  <c:pt idx="32">
                    <c:v>107.5405707954099</c:v>
                  </c:pt>
                  <c:pt idx="33">
                    <c:v>106.3482150922238</c:v>
                  </c:pt>
                  <c:pt idx="34">
                    <c:v>130.407199570475</c:v>
                  </c:pt>
                </c:numCache>
              </c:numRef>
            </c:plus>
            <c:minus>
              <c:numRef>
                <c:f>'H_stress_Xray (2)'!$U$7:$U$47</c:f>
                <c:numCache>
                  <c:formatCode>General</c:formatCode>
                  <c:ptCount val="41"/>
                  <c:pt idx="0">
                    <c:v>92.22632681394361</c:v>
                  </c:pt>
                  <c:pt idx="1">
                    <c:v>98.358166446626</c:v>
                  </c:pt>
                  <c:pt idx="2">
                    <c:v>95.05496842889792</c:v>
                  </c:pt>
                  <c:pt idx="3">
                    <c:v>98.4675417087193</c:v>
                  </c:pt>
                  <c:pt idx="4">
                    <c:v>109.1339837237248</c:v>
                  </c:pt>
                  <c:pt idx="5">
                    <c:v>106.162962611796</c:v>
                  </c:pt>
                  <c:pt idx="6">
                    <c:v>108.5593728702039</c:v>
                  </c:pt>
                  <c:pt idx="7">
                    <c:v>109.3053104606515</c:v>
                  </c:pt>
                  <c:pt idx="8">
                    <c:v>102.4028741407458</c:v>
                  </c:pt>
                  <c:pt idx="9">
                    <c:v>101.5134901028375</c:v>
                  </c:pt>
                  <c:pt idx="10">
                    <c:v>112.033267591516</c:v>
                  </c:pt>
                  <c:pt idx="11">
                    <c:v>100.7342572823781</c:v>
                  </c:pt>
                  <c:pt idx="12">
                    <c:v>133.1072701098096</c:v>
                  </c:pt>
                  <c:pt idx="13">
                    <c:v>134.7964389206249</c:v>
                  </c:pt>
                  <c:pt idx="14">
                    <c:v>145.6108377724226</c:v>
                  </c:pt>
                  <c:pt idx="15">
                    <c:v>124.0353279914164</c:v>
                  </c:pt>
                  <c:pt idx="16">
                    <c:v>123.495485074551</c:v>
                  </c:pt>
                  <c:pt idx="17">
                    <c:v>129.4688764917892</c:v>
                  </c:pt>
                  <c:pt idx="18">
                    <c:v>106.5337171007874</c:v>
                  </c:pt>
                  <c:pt idx="19">
                    <c:v>152.8994016219779</c:v>
                  </c:pt>
                  <c:pt idx="20">
                    <c:v>191.8224560829097</c:v>
                  </c:pt>
                  <c:pt idx="21">
                    <c:v>106.7324257096393</c:v>
                  </c:pt>
                  <c:pt idx="22">
                    <c:v>114.5766637965626</c:v>
                  </c:pt>
                  <c:pt idx="23">
                    <c:v>98.67309415272223</c:v>
                  </c:pt>
                  <c:pt idx="24">
                    <c:v>131.1170019225236</c:v>
                  </c:pt>
                  <c:pt idx="25">
                    <c:v>125.0213057089898</c:v>
                  </c:pt>
                  <c:pt idx="26">
                    <c:v>112.7675790591804</c:v>
                  </c:pt>
                  <c:pt idx="27">
                    <c:v>135.7392246687279</c:v>
                  </c:pt>
                  <c:pt idx="28">
                    <c:v>113.8067627301872</c:v>
                  </c:pt>
                  <c:pt idx="29">
                    <c:v>99.0497735635263</c:v>
                  </c:pt>
                  <c:pt idx="30">
                    <c:v>101.8979888400174</c:v>
                  </c:pt>
                  <c:pt idx="31">
                    <c:v>98.53662630252886</c:v>
                  </c:pt>
                  <c:pt idx="32">
                    <c:v>107.5405707954099</c:v>
                  </c:pt>
                  <c:pt idx="33">
                    <c:v>106.3482150922238</c:v>
                  </c:pt>
                  <c:pt idx="34">
                    <c:v>130.407199570475</c:v>
                  </c:pt>
                </c:numCache>
              </c:numRef>
            </c:minus>
          </c:errBars>
          <c:xVal>
            <c:numRef>
              <c:f>'H_stress_Xray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'H_stress_Xray (2)'!$T$7:$T$41</c:f>
              <c:numCache>
                <c:formatCode>0</c:formatCode>
                <c:ptCount val="35"/>
                <c:pt idx="0">
                  <c:v>-212.8487660473597</c:v>
                </c:pt>
                <c:pt idx="1">
                  <c:v>-113.055215037831</c:v>
                </c:pt>
                <c:pt idx="2">
                  <c:v>-27.75294594980814</c:v>
                </c:pt>
                <c:pt idx="3">
                  <c:v>-74.5421896973659</c:v>
                </c:pt>
                <c:pt idx="4">
                  <c:v>-14.84901799402193</c:v>
                </c:pt>
                <c:pt idx="5">
                  <c:v>-162.402832070306</c:v>
                </c:pt>
                <c:pt idx="6">
                  <c:v>-7.382236159476848</c:v>
                </c:pt>
                <c:pt idx="7">
                  <c:v>-239.6687036392519</c:v>
                </c:pt>
                <c:pt idx="8">
                  <c:v>-308.1691260880625</c:v>
                </c:pt>
                <c:pt idx="9">
                  <c:v>-242.0355442231314</c:v>
                </c:pt>
                <c:pt idx="10">
                  <c:v>-53.40647314471676</c:v>
                </c:pt>
                <c:pt idx="11">
                  <c:v>25.23585797083994</c:v>
                </c:pt>
                <c:pt idx="12">
                  <c:v>172.1967191792455</c:v>
                </c:pt>
                <c:pt idx="13">
                  <c:v>123.427524183725</c:v>
                </c:pt>
                <c:pt idx="14">
                  <c:v>158.6522437527468</c:v>
                </c:pt>
                <c:pt idx="15">
                  <c:v>231.8411980311595</c:v>
                </c:pt>
                <c:pt idx="16">
                  <c:v>156.2476193736516</c:v>
                </c:pt>
                <c:pt idx="17">
                  <c:v>217.1246554701394</c:v>
                </c:pt>
                <c:pt idx="18">
                  <c:v>238.521938987834</c:v>
                </c:pt>
                <c:pt idx="19">
                  <c:v>260.1932738548931</c:v>
                </c:pt>
                <c:pt idx="20">
                  <c:v>254.9773712539623</c:v>
                </c:pt>
                <c:pt idx="21">
                  <c:v>121.0602730342456</c:v>
                </c:pt>
                <c:pt idx="22">
                  <c:v>-55.28213322361281</c:v>
                </c:pt>
                <c:pt idx="23">
                  <c:v>-52.37869751690374</c:v>
                </c:pt>
                <c:pt idx="24">
                  <c:v>17.73581991484165</c:v>
                </c:pt>
                <c:pt idx="25">
                  <c:v>-292.2156988457793</c:v>
                </c:pt>
                <c:pt idx="26">
                  <c:v>-270.2318461417755</c:v>
                </c:pt>
                <c:pt idx="27">
                  <c:v>-279.5946336283197</c:v>
                </c:pt>
                <c:pt idx="28">
                  <c:v>-62.91605228273844</c:v>
                </c:pt>
                <c:pt idx="29">
                  <c:v>-176.8888128171853</c:v>
                </c:pt>
                <c:pt idx="30">
                  <c:v>-35.09934336271052</c:v>
                </c:pt>
                <c:pt idx="31">
                  <c:v>-28.10241417910298</c:v>
                </c:pt>
                <c:pt idx="32">
                  <c:v>-77.40121771309455</c:v>
                </c:pt>
                <c:pt idx="33">
                  <c:v>-23.2031950264208</c:v>
                </c:pt>
                <c:pt idx="34">
                  <c:v>-165.7897859312131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183272"/>
        <c:axId val="2139186200"/>
      </c:scatterChart>
      <c:valAx>
        <c:axId val="2139183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186200"/>
        <c:crosses val="autoZero"/>
        <c:crossBetween val="midCat"/>
      </c:valAx>
      <c:valAx>
        <c:axId val="2139186200"/>
        <c:scaling>
          <c:orientation val="minMax"/>
          <c:max val="800.0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1832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long</c:v>
          </c:tx>
          <c:xVal>
            <c:numRef>
              <c:f>'H_stress_Xray (2)'!$Q$7:$Q$41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 formatCode="0.00">
                  <c:v>16.0</c:v>
                </c:pt>
                <c:pt idx="34" formatCode="0.00">
                  <c:v>24.0</c:v>
                </c:pt>
              </c:numCache>
            </c:numRef>
          </c:xVal>
          <c:yVal>
            <c:numRef>
              <c:f>'H_stress_Xray (2)'!$V$7:$V$41</c:f>
              <c:numCache>
                <c:formatCode>0</c:formatCode>
                <c:ptCount val="35"/>
                <c:pt idx="0">
                  <c:v>-282.2309398757781</c:v>
                </c:pt>
                <c:pt idx="1">
                  <c:v>89.18392834240309</c:v>
                </c:pt>
                <c:pt idx="2">
                  <c:v>218.8088970964632</c:v>
                </c:pt>
                <c:pt idx="3">
                  <c:v>411.9081394396342</c:v>
                </c:pt>
                <c:pt idx="4">
                  <c:v>534.08332896109</c:v>
                </c:pt>
                <c:pt idx="5">
                  <c:v>456.0788445568547</c:v>
                </c:pt>
                <c:pt idx="6">
                  <c:v>576.8393269921002</c:v>
                </c:pt>
                <c:pt idx="7">
                  <c:v>199.182314051724</c:v>
                </c:pt>
                <c:pt idx="8">
                  <c:v>56.79472379200431</c:v>
                </c:pt>
                <c:pt idx="9">
                  <c:v>64.35872010553692</c:v>
                </c:pt>
                <c:pt idx="10">
                  <c:v>182.9511409733411</c:v>
                </c:pt>
                <c:pt idx="11">
                  <c:v>145.400311838413</c:v>
                </c:pt>
                <c:pt idx="12">
                  <c:v>250.2956682312909</c:v>
                </c:pt>
                <c:pt idx="13">
                  <c:v>189.639790458219</c:v>
                </c:pt>
                <c:pt idx="14">
                  <c:v>87.87387104539279</c:v>
                </c:pt>
                <c:pt idx="15">
                  <c:v>125.4945183142681</c:v>
                </c:pt>
                <c:pt idx="16">
                  <c:v>92.97001746282422</c:v>
                </c:pt>
                <c:pt idx="17">
                  <c:v>183.6483129376</c:v>
                </c:pt>
                <c:pt idx="18">
                  <c:v>196.2019966057832</c:v>
                </c:pt>
                <c:pt idx="19">
                  <c:v>373.0781277703151</c:v>
                </c:pt>
                <c:pt idx="20">
                  <c:v>222.878045388605</c:v>
                </c:pt>
                <c:pt idx="21">
                  <c:v>257.5970802725263</c:v>
                </c:pt>
                <c:pt idx="22">
                  <c:v>62.10380456151351</c:v>
                </c:pt>
                <c:pt idx="23">
                  <c:v>101.0658846475833</c:v>
                </c:pt>
                <c:pt idx="24">
                  <c:v>254.0069227148686</c:v>
                </c:pt>
                <c:pt idx="25">
                  <c:v>-9.985000220455272</c:v>
                </c:pt>
                <c:pt idx="26">
                  <c:v>125.7065142827228</c:v>
                </c:pt>
                <c:pt idx="27">
                  <c:v>188.3724792139251</c:v>
                </c:pt>
                <c:pt idx="28">
                  <c:v>463.8166482933934</c:v>
                </c:pt>
                <c:pt idx="29">
                  <c:v>343.8049542497622</c:v>
                </c:pt>
                <c:pt idx="30">
                  <c:v>422.7590545527522</c:v>
                </c:pt>
                <c:pt idx="31">
                  <c:v>396.8528722891271</c:v>
                </c:pt>
                <c:pt idx="32">
                  <c:v>158.2144112703497</c:v>
                </c:pt>
                <c:pt idx="33">
                  <c:v>184.6295428203897</c:v>
                </c:pt>
                <c:pt idx="34">
                  <c:v>-228.3749370806838</c:v>
                </c:pt>
              </c:numCache>
            </c:numRef>
          </c:yVal>
          <c:smooth val="0"/>
        </c:ser>
        <c:ser>
          <c:idx val="3"/>
          <c:order val="1"/>
          <c:tx>
            <c:v>x-ray long</c:v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'H_stress_Xray (2)'!$S$54:$S$62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-10.0</c:v>
                </c:pt>
                <c:pt idx="3">
                  <c:v>-5.0</c:v>
                </c:pt>
                <c:pt idx="4">
                  <c:v>0.0</c:v>
                </c:pt>
                <c:pt idx="5">
                  <c:v>5.0</c:v>
                </c:pt>
                <c:pt idx="6">
                  <c:v>10.0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'H_stress_Xray (2)'!$V$54:$V$62</c:f>
              <c:numCache>
                <c:formatCode>General</c:formatCode>
                <c:ptCount val="9"/>
                <c:pt idx="0">
                  <c:v>106.0</c:v>
                </c:pt>
                <c:pt idx="1">
                  <c:v>396.0</c:v>
                </c:pt>
                <c:pt idx="2">
                  <c:v>305.0</c:v>
                </c:pt>
                <c:pt idx="4">
                  <c:v>470.0</c:v>
                </c:pt>
                <c:pt idx="5">
                  <c:v>396.0</c:v>
                </c:pt>
                <c:pt idx="6">
                  <c:v>420.0</c:v>
                </c:pt>
                <c:pt idx="7">
                  <c:v>397.0</c:v>
                </c:pt>
                <c:pt idx="8">
                  <c:v>101.0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170728"/>
        <c:axId val="2139155688"/>
      </c:scatterChart>
      <c:valAx>
        <c:axId val="21391707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39155688"/>
        <c:crosses val="autoZero"/>
        <c:crossBetween val="midCat"/>
      </c:valAx>
      <c:valAx>
        <c:axId val="2139155688"/>
        <c:scaling>
          <c:orientation val="minMax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9170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Long</c:v>
          </c:tx>
          <c:xVal>
            <c:numRef>
              <c:f>'H_stress_Xray (2)'!$Q$7:$Q$39</c:f>
              <c:numCache>
                <c:formatCode>0</c:formatCode>
                <c:ptCount val="33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</c:numCache>
            </c:numRef>
          </c:xVal>
          <c:yVal>
            <c:numRef>
              <c:f>'H_stress_Xray (2)'!$V$7:$V$39</c:f>
              <c:numCache>
                <c:formatCode>0</c:formatCode>
                <c:ptCount val="33"/>
                <c:pt idx="0">
                  <c:v>-282.2309398757781</c:v>
                </c:pt>
                <c:pt idx="1">
                  <c:v>89.18392834240309</c:v>
                </c:pt>
                <c:pt idx="2">
                  <c:v>218.8088970964632</c:v>
                </c:pt>
                <c:pt idx="3">
                  <c:v>411.9081394396342</c:v>
                </c:pt>
                <c:pt idx="4">
                  <c:v>534.08332896109</c:v>
                </c:pt>
                <c:pt idx="5">
                  <c:v>456.0788445568547</c:v>
                </c:pt>
                <c:pt idx="6">
                  <c:v>576.8393269921002</c:v>
                </c:pt>
                <c:pt idx="7">
                  <c:v>199.182314051724</c:v>
                </c:pt>
                <c:pt idx="8">
                  <c:v>56.79472379200431</c:v>
                </c:pt>
                <c:pt idx="9">
                  <c:v>64.35872010553692</c:v>
                </c:pt>
                <c:pt idx="10">
                  <c:v>182.9511409733411</c:v>
                </c:pt>
                <c:pt idx="11">
                  <c:v>145.400311838413</c:v>
                </c:pt>
                <c:pt idx="12">
                  <c:v>250.2956682312909</c:v>
                </c:pt>
                <c:pt idx="13">
                  <c:v>189.639790458219</c:v>
                </c:pt>
                <c:pt idx="14">
                  <c:v>87.87387104539279</c:v>
                </c:pt>
                <c:pt idx="15">
                  <c:v>125.4945183142681</c:v>
                </c:pt>
                <c:pt idx="16">
                  <c:v>92.97001746282422</c:v>
                </c:pt>
                <c:pt idx="17">
                  <c:v>183.6483129376</c:v>
                </c:pt>
                <c:pt idx="18">
                  <c:v>196.2019966057832</c:v>
                </c:pt>
                <c:pt idx="19">
                  <c:v>373.0781277703151</c:v>
                </c:pt>
                <c:pt idx="20">
                  <c:v>222.878045388605</c:v>
                </c:pt>
                <c:pt idx="21">
                  <c:v>257.5970802725263</c:v>
                </c:pt>
                <c:pt idx="22">
                  <c:v>62.10380456151351</c:v>
                </c:pt>
                <c:pt idx="23">
                  <c:v>101.0658846475833</c:v>
                </c:pt>
                <c:pt idx="24">
                  <c:v>254.0069227148686</c:v>
                </c:pt>
                <c:pt idx="25">
                  <c:v>-9.985000220455272</c:v>
                </c:pt>
                <c:pt idx="26">
                  <c:v>125.7065142827228</c:v>
                </c:pt>
                <c:pt idx="27">
                  <c:v>188.3724792139251</c:v>
                </c:pt>
                <c:pt idx="28">
                  <c:v>463.8166482933934</c:v>
                </c:pt>
                <c:pt idx="29">
                  <c:v>343.8049542497622</c:v>
                </c:pt>
                <c:pt idx="30">
                  <c:v>422.7590545527522</c:v>
                </c:pt>
                <c:pt idx="31">
                  <c:v>396.8528722891271</c:v>
                </c:pt>
                <c:pt idx="32">
                  <c:v>158.2144112703497</c:v>
                </c:pt>
              </c:numCache>
            </c:numRef>
          </c:yVal>
          <c:smooth val="0"/>
        </c:ser>
        <c:ser>
          <c:idx val="3"/>
          <c:order val="1"/>
          <c:spPr>
            <a:ln>
              <a:solidFill>
                <a:schemeClr val="accent3"/>
              </a:solidFill>
              <a:prstDash val="sysDash"/>
            </a:ln>
          </c:spPr>
          <c:marker>
            <c:symbol val="circle"/>
            <c:size val="7"/>
            <c:spPr>
              <a:ln>
                <a:solidFill>
                  <a:schemeClr val="accent3"/>
                </a:solidFill>
              </a:ln>
            </c:spPr>
          </c:marker>
          <c:xVal>
            <c:numRef>
              <c:f>'H_stress_Xray (2)'!$S$67:$S$75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2.0</c:v>
                </c:pt>
                <c:pt idx="6">
                  <c:v>8.0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'H_stress_Xray (2)'!$V$67:$V$75</c:f>
              <c:numCache>
                <c:formatCode>General</c:formatCode>
                <c:ptCount val="9"/>
                <c:pt idx="0">
                  <c:v>56.0</c:v>
                </c:pt>
                <c:pt idx="1">
                  <c:v>340.0</c:v>
                </c:pt>
                <c:pt idx="2">
                  <c:v>114.0</c:v>
                </c:pt>
                <c:pt idx="3">
                  <c:v>150.0</c:v>
                </c:pt>
                <c:pt idx="4">
                  <c:v>103.0</c:v>
                </c:pt>
                <c:pt idx="5">
                  <c:v>168.0</c:v>
                </c:pt>
                <c:pt idx="8">
                  <c:v>48.0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133720"/>
        <c:axId val="2139126440"/>
      </c:scatterChart>
      <c:valAx>
        <c:axId val="21391337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39126440"/>
        <c:crosses val="autoZero"/>
        <c:crossBetween val="midCat"/>
      </c:valAx>
      <c:valAx>
        <c:axId val="213912644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91337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'H_stress_Xray (2)'!$T$52</c:f>
              <c:strCache>
                <c:ptCount val="1"/>
                <c:pt idx="0">
                  <c:v>X-ray tran</c:v>
                </c:pt>
              </c:strCache>
            </c:strRef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'H_stress_Xray (2)'!$S$67:$S$75</c:f>
              <c:numCache>
                <c:formatCode>General</c:formatCode>
                <c:ptCount val="9"/>
                <c:pt idx="0">
                  <c:v>-20.0</c:v>
                </c:pt>
                <c:pt idx="1">
                  <c:v>-12.0</c:v>
                </c:pt>
                <c:pt idx="2">
                  <c:v>-8.0</c:v>
                </c:pt>
                <c:pt idx="3">
                  <c:v>-5.0</c:v>
                </c:pt>
                <c:pt idx="4">
                  <c:v>0.0</c:v>
                </c:pt>
                <c:pt idx="5">
                  <c:v>2.0</c:v>
                </c:pt>
                <c:pt idx="6">
                  <c:v>8.0</c:v>
                </c:pt>
                <c:pt idx="7">
                  <c:v>12.0</c:v>
                </c:pt>
                <c:pt idx="8">
                  <c:v>20.0</c:v>
                </c:pt>
              </c:numCache>
            </c:numRef>
          </c:xVal>
          <c:yVal>
            <c:numRef>
              <c:f>'H_stress_Xray (2)'!$T$67:$T$75</c:f>
              <c:numCache>
                <c:formatCode>General</c:formatCode>
                <c:ptCount val="9"/>
                <c:pt idx="0">
                  <c:v>-30.0</c:v>
                </c:pt>
                <c:pt idx="1">
                  <c:v>-167.0</c:v>
                </c:pt>
                <c:pt idx="2">
                  <c:v>161.0</c:v>
                </c:pt>
                <c:pt idx="3">
                  <c:v>763.0</c:v>
                </c:pt>
                <c:pt idx="4">
                  <c:v>764.0</c:v>
                </c:pt>
                <c:pt idx="5">
                  <c:v>167.0</c:v>
                </c:pt>
                <c:pt idx="8">
                  <c:v>-10.0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'H_stress_Xray (2)'!$U$7:$U$47</c:f>
                <c:numCache>
                  <c:formatCode>General</c:formatCode>
                  <c:ptCount val="41"/>
                  <c:pt idx="0">
                    <c:v>92.22632681394361</c:v>
                  </c:pt>
                  <c:pt idx="1">
                    <c:v>98.358166446626</c:v>
                  </c:pt>
                  <c:pt idx="2">
                    <c:v>95.05496842889792</c:v>
                  </c:pt>
                  <c:pt idx="3">
                    <c:v>98.4675417087193</c:v>
                  </c:pt>
                  <c:pt idx="4">
                    <c:v>109.1339837237248</c:v>
                  </c:pt>
                  <c:pt idx="5">
                    <c:v>106.162962611796</c:v>
                  </c:pt>
                  <c:pt idx="6">
                    <c:v>108.5593728702039</c:v>
                  </c:pt>
                  <c:pt idx="7">
                    <c:v>109.3053104606515</c:v>
                  </c:pt>
                  <c:pt idx="8">
                    <c:v>102.4028741407458</c:v>
                  </c:pt>
                  <c:pt idx="9">
                    <c:v>101.5134901028375</c:v>
                  </c:pt>
                  <c:pt idx="10">
                    <c:v>112.033267591516</c:v>
                  </c:pt>
                  <c:pt idx="11">
                    <c:v>100.7342572823781</c:v>
                  </c:pt>
                  <c:pt idx="12">
                    <c:v>133.1072701098096</c:v>
                  </c:pt>
                  <c:pt idx="13">
                    <c:v>134.7964389206249</c:v>
                  </c:pt>
                  <c:pt idx="14">
                    <c:v>145.6108377724226</c:v>
                  </c:pt>
                  <c:pt idx="15">
                    <c:v>124.0353279914164</c:v>
                  </c:pt>
                  <c:pt idx="16">
                    <c:v>123.495485074551</c:v>
                  </c:pt>
                  <c:pt idx="17">
                    <c:v>129.4688764917892</c:v>
                  </c:pt>
                  <c:pt idx="18">
                    <c:v>106.5337171007874</c:v>
                  </c:pt>
                  <c:pt idx="19">
                    <c:v>152.8994016219779</c:v>
                  </c:pt>
                  <c:pt idx="20">
                    <c:v>191.8224560829097</c:v>
                  </c:pt>
                  <c:pt idx="21">
                    <c:v>106.7324257096393</c:v>
                  </c:pt>
                  <c:pt idx="22">
                    <c:v>114.5766637965626</c:v>
                  </c:pt>
                  <c:pt idx="23">
                    <c:v>98.67309415272223</c:v>
                  </c:pt>
                  <c:pt idx="24">
                    <c:v>131.1170019225236</c:v>
                  </c:pt>
                  <c:pt idx="25">
                    <c:v>125.0213057089898</c:v>
                  </c:pt>
                  <c:pt idx="26">
                    <c:v>112.7675790591804</c:v>
                  </c:pt>
                  <c:pt idx="27">
                    <c:v>135.7392246687279</c:v>
                  </c:pt>
                  <c:pt idx="28">
                    <c:v>113.8067627301872</c:v>
                  </c:pt>
                  <c:pt idx="29">
                    <c:v>99.0497735635263</c:v>
                  </c:pt>
                  <c:pt idx="30">
                    <c:v>101.8979888400174</c:v>
                  </c:pt>
                  <c:pt idx="31">
                    <c:v>98.53662630252886</c:v>
                  </c:pt>
                  <c:pt idx="32">
                    <c:v>107.5405707954099</c:v>
                  </c:pt>
                  <c:pt idx="33">
                    <c:v>106.3482150922238</c:v>
                  </c:pt>
                  <c:pt idx="34">
                    <c:v>130.407199570475</c:v>
                  </c:pt>
                </c:numCache>
              </c:numRef>
            </c:plus>
            <c:minus>
              <c:numRef>
                <c:f>'H_stress_Xray (2)'!$U$7:$U$47</c:f>
                <c:numCache>
                  <c:formatCode>General</c:formatCode>
                  <c:ptCount val="41"/>
                  <c:pt idx="0">
                    <c:v>92.22632681394361</c:v>
                  </c:pt>
                  <c:pt idx="1">
                    <c:v>98.358166446626</c:v>
                  </c:pt>
                  <c:pt idx="2">
                    <c:v>95.05496842889792</c:v>
                  </c:pt>
                  <c:pt idx="3">
                    <c:v>98.4675417087193</c:v>
                  </c:pt>
                  <c:pt idx="4">
                    <c:v>109.1339837237248</c:v>
                  </c:pt>
                  <c:pt idx="5">
                    <c:v>106.162962611796</c:v>
                  </c:pt>
                  <c:pt idx="6">
                    <c:v>108.5593728702039</c:v>
                  </c:pt>
                  <c:pt idx="7">
                    <c:v>109.3053104606515</c:v>
                  </c:pt>
                  <c:pt idx="8">
                    <c:v>102.4028741407458</c:v>
                  </c:pt>
                  <c:pt idx="9">
                    <c:v>101.5134901028375</c:v>
                  </c:pt>
                  <c:pt idx="10">
                    <c:v>112.033267591516</c:v>
                  </c:pt>
                  <c:pt idx="11">
                    <c:v>100.7342572823781</c:v>
                  </c:pt>
                  <c:pt idx="12">
                    <c:v>133.1072701098096</c:v>
                  </c:pt>
                  <c:pt idx="13">
                    <c:v>134.7964389206249</c:v>
                  </c:pt>
                  <c:pt idx="14">
                    <c:v>145.6108377724226</c:v>
                  </c:pt>
                  <c:pt idx="15">
                    <c:v>124.0353279914164</c:v>
                  </c:pt>
                  <c:pt idx="16">
                    <c:v>123.495485074551</c:v>
                  </c:pt>
                  <c:pt idx="17">
                    <c:v>129.4688764917892</c:v>
                  </c:pt>
                  <c:pt idx="18">
                    <c:v>106.5337171007874</c:v>
                  </c:pt>
                  <c:pt idx="19">
                    <c:v>152.8994016219779</c:v>
                  </c:pt>
                  <c:pt idx="20">
                    <c:v>191.8224560829097</c:v>
                  </c:pt>
                  <c:pt idx="21">
                    <c:v>106.7324257096393</c:v>
                  </c:pt>
                  <c:pt idx="22">
                    <c:v>114.5766637965626</c:v>
                  </c:pt>
                  <c:pt idx="23">
                    <c:v>98.67309415272223</c:v>
                  </c:pt>
                  <c:pt idx="24">
                    <c:v>131.1170019225236</c:v>
                  </c:pt>
                  <c:pt idx="25">
                    <c:v>125.0213057089898</c:v>
                  </c:pt>
                  <c:pt idx="26">
                    <c:v>112.7675790591804</c:v>
                  </c:pt>
                  <c:pt idx="27">
                    <c:v>135.7392246687279</c:v>
                  </c:pt>
                  <c:pt idx="28">
                    <c:v>113.8067627301872</c:v>
                  </c:pt>
                  <c:pt idx="29">
                    <c:v>99.0497735635263</c:v>
                  </c:pt>
                  <c:pt idx="30">
                    <c:v>101.8979888400174</c:v>
                  </c:pt>
                  <c:pt idx="31">
                    <c:v>98.53662630252886</c:v>
                  </c:pt>
                  <c:pt idx="32">
                    <c:v>107.5405707954099</c:v>
                  </c:pt>
                  <c:pt idx="33">
                    <c:v>106.3482150922238</c:v>
                  </c:pt>
                  <c:pt idx="34">
                    <c:v>130.407199570475</c:v>
                  </c:pt>
                </c:numCache>
              </c:numRef>
            </c:minus>
          </c:errBars>
          <c:xVal>
            <c:numRef>
              <c:f>'H_stress_Xray (2)'!$Q$7:$Q$39</c:f>
              <c:numCache>
                <c:formatCode>0</c:formatCode>
                <c:ptCount val="33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</c:numCache>
            </c:numRef>
          </c:xVal>
          <c:yVal>
            <c:numRef>
              <c:f>'H_stress_Xray (2)'!$T$7:$T$39</c:f>
              <c:numCache>
                <c:formatCode>0</c:formatCode>
                <c:ptCount val="33"/>
                <c:pt idx="0">
                  <c:v>-212.8487660473597</c:v>
                </c:pt>
                <c:pt idx="1">
                  <c:v>-113.055215037831</c:v>
                </c:pt>
                <c:pt idx="2">
                  <c:v>-27.75294594980814</c:v>
                </c:pt>
                <c:pt idx="3">
                  <c:v>-74.5421896973659</c:v>
                </c:pt>
                <c:pt idx="4">
                  <c:v>-14.84901799402193</c:v>
                </c:pt>
                <c:pt idx="5">
                  <c:v>-162.402832070306</c:v>
                </c:pt>
                <c:pt idx="6">
                  <c:v>-7.382236159476848</c:v>
                </c:pt>
                <c:pt idx="7">
                  <c:v>-239.6687036392519</c:v>
                </c:pt>
                <c:pt idx="8">
                  <c:v>-308.1691260880625</c:v>
                </c:pt>
                <c:pt idx="9">
                  <c:v>-242.0355442231314</c:v>
                </c:pt>
                <c:pt idx="10">
                  <c:v>-53.40647314471676</c:v>
                </c:pt>
                <c:pt idx="11">
                  <c:v>25.23585797083994</c:v>
                </c:pt>
                <c:pt idx="12">
                  <c:v>172.1967191792455</c:v>
                </c:pt>
                <c:pt idx="13">
                  <c:v>123.427524183725</c:v>
                </c:pt>
                <c:pt idx="14">
                  <c:v>158.6522437527468</c:v>
                </c:pt>
                <c:pt idx="15">
                  <c:v>231.8411980311595</c:v>
                </c:pt>
                <c:pt idx="16">
                  <c:v>156.2476193736516</c:v>
                </c:pt>
                <c:pt idx="17">
                  <c:v>217.1246554701394</c:v>
                </c:pt>
                <c:pt idx="18">
                  <c:v>238.521938987834</c:v>
                </c:pt>
                <c:pt idx="19">
                  <c:v>260.1932738548931</c:v>
                </c:pt>
                <c:pt idx="20">
                  <c:v>254.9773712539623</c:v>
                </c:pt>
                <c:pt idx="21">
                  <c:v>121.0602730342456</c:v>
                </c:pt>
                <c:pt idx="22">
                  <c:v>-55.28213322361281</c:v>
                </c:pt>
                <c:pt idx="23">
                  <c:v>-52.37869751690374</c:v>
                </c:pt>
                <c:pt idx="24">
                  <c:v>17.73581991484165</c:v>
                </c:pt>
                <c:pt idx="25">
                  <c:v>-292.2156988457793</c:v>
                </c:pt>
                <c:pt idx="26">
                  <c:v>-270.2318461417755</c:v>
                </c:pt>
                <c:pt idx="27">
                  <c:v>-279.5946336283197</c:v>
                </c:pt>
                <c:pt idx="28">
                  <c:v>-62.91605228273844</c:v>
                </c:pt>
                <c:pt idx="29">
                  <c:v>-176.8888128171853</c:v>
                </c:pt>
                <c:pt idx="30">
                  <c:v>-35.09934336271052</c:v>
                </c:pt>
                <c:pt idx="31">
                  <c:v>-28.10241417910298</c:v>
                </c:pt>
                <c:pt idx="32">
                  <c:v>-77.40121771309455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529048"/>
        <c:axId val="-2081533992"/>
      </c:scatterChart>
      <c:valAx>
        <c:axId val="-2081529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1533992"/>
        <c:crosses val="autoZero"/>
        <c:crossBetween val="midCat"/>
      </c:valAx>
      <c:valAx>
        <c:axId val="-2081533992"/>
        <c:scaling>
          <c:orientation val="minMax"/>
          <c:min val="-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15290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0227044148545951"/>
          <c:y val="0.033895690416514"/>
          <c:w val="0.923252831056051"/>
          <c:h val="0.955935602458532"/>
        </c:manualLayout>
      </c:layout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'H_stress_0.15(orig)'!$Q$7:$Q$41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'H_stress_0.15(orig)'!$R$7:$R$41</c:f>
              <c:numCache>
                <c:formatCode>0</c:formatCode>
                <c:ptCount val="35"/>
                <c:pt idx="0">
                  <c:v>9.56605719496001</c:v>
                </c:pt>
                <c:pt idx="1">
                  <c:v>10.5350623359735</c:v>
                </c:pt>
                <c:pt idx="2">
                  <c:v>61.42515451031851</c:v>
                </c:pt>
                <c:pt idx="3">
                  <c:v>56.90638257176283</c:v>
                </c:pt>
                <c:pt idx="4">
                  <c:v>60.70396975660437</c:v>
                </c:pt>
                <c:pt idx="5">
                  <c:v>-24.40688403223268</c:v>
                </c:pt>
                <c:pt idx="6">
                  <c:v>185.8464064370653</c:v>
                </c:pt>
                <c:pt idx="7">
                  <c:v>-127.9581201759623</c:v>
                </c:pt>
                <c:pt idx="8">
                  <c:v>-82.4299889298871</c:v>
                </c:pt>
                <c:pt idx="9">
                  <c:v>-118.22287155777</c:v>
                </c:pt>
                <c:pt idx="10">
                  <c:v>-29.14908825378066</c:v>
                </c:pt>
                <c:pt idx="11">
                  <c:v>-71.71262622606542</c:v>
                </c:pt>
                <c:pt idx="12">
                  <c:v>-19.75570678776872</c:v>
                </c:pt>
                <c:pt idx="13">
                  <c:v>-93.05564927288094</c:v>
                </c:pt>
                <c:pt idx="14">
                  <c:v>-164.3875362868472</c:v>
                </c:pt>
                <c:pt idx="15">
                  <c:v>-105.092323769526</c:v>
                </c:pt>
                <c:pt idx="16">
                  <c:v>-138.7819776260677</c:v>
                </c:pt>
                <c:pt idx="17">
                  <c:v>-17.02808957062618</c:v>
                </c:pt>
                <c:pt idx="18">
                  <c:v>-17.89861724921751</c:v>
                </c:pt>
                <c:pt idx="19">
                  <c:v>-40.31218025474956</c:v>
                </c:pt>
                <c:pt idx="20">
                  <c:v>-26.07147493081558</c:v>
                </c:pt>
                <c:pt idx="21">
                  <c:v>-46.12934600889749</c:v>
                </c:pt>
                <c:pt idx="22">
                  <c:v>-115.3748302521211</c:v>
                </c:pt>
                <c:pt idx="23">
                  <c:v>-50.62845784136194</c:v>
                </c:pt>
                <c:pt idx="24">
                  <c:v>10.85172057282715</c:v>
                </c:pt>
                <c:pt idx="25">
                  <c:v>-132.6295236456758</c:v>
                </c:pt>
                <c:pt idx="26">
                  <c:v>-45.2333003240614</c:v>
                </c:pt>
                <c:pt idx="27">
                  <c:v>-156.34386804964</c:v>
                </c:pt>
                <c:pt idx="28">
                  <c:v>77.83516787280075</c:v>
                </c:pt>
                <c:pt idx="29">
                  <c:v>-67.72451619183217</c:v>
                </c:pt>
                <c:pt idx="30">
                  <c:v>3.807794311414615</c:v>
                </c:pt>
                <c:pt idx="31">
                  <c:v>35.14831437015303</c:v>
                </c:pt>
                <c:pt idx="32">
                  <c:v>18.74687551599341</c:v>
                </c:pt>
                <c:pt idx="33">
                  <c:v>76.24949765436952</c:v>
                </c:pt>
                <c:pt idx="34">
                  <c:v>62.81176979583215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'H_stress_0.15(orig)'!$U$7:$U$47</c:f>
                <c:numCache>
                  <c:formatCode>General</c:formatCode>
                  <c:ptCount val="41"/>
                  <c:pt idx="0">
                    <c:v>92.18303526777663</c:v>
                  </c:pt>
                  <c:pt idx="1">
                    <c:v>98.34395412915083</c:v>
                  </c:pt>
                  <c:pt idx="2">
                    <c:v>95.0485901961936</c:v>
                  </c:pt>
                  <c:pt idx="3">
                    <c:v>98.47878032936092</c:v>
                  </c:pt>
                  <c:pt idx="4">
                    <c:v>109.1539498140976</c:v>
                  </c:pt>
                  <c:pt idx="5">
                    <c:v>106.1818857942691</c:v>
                  </c:pt>
                  <c:pt idx="6">
                    <c:v>108.5798270844861</c:v>
                  </c:pt>
                  <c:pt idx="7">
                    <c:v>109.4059854148213</c:v>
                  </c:pt>
                  <c:pt idx="8">
                    <c:v>102.4224515534118</c:v>
                  </c:pt>
                  <c:pt idx="9">
                    <c:v>101.5329857970927</c:v>
                  </c:pt>
                  <c:pt idx="10">
                    <c:v>112.0562777455113</c:v>
                  </c:pt>
                  <c:pt idx="11">
                    <c:v>100.7531727598716</c:v>
                  </c:pt>
                  <c:pt idx="12">
                    <c:v>133.1304878805355</c:v>
                  </c:pt>
                  <c:pt idx="13">
                    <c:v>134.8174084739632</c:v>
                  </c:pt>
                  <c:pt idx="14">
                    <c:v>145.6240460246321</c:v>
                  </c:pt>
                  <c:pt idx="15">
                    <c:v>124.0485061202686</c:v>
                  </c:pt>
                  <c:pt idx="16">
                    <c:v>123.5084967562647</c:v>
                  </c:pt>
                  <c:pt idx="17">
                    <c:v>129.485274114984</c:v>
                  </c:pt>
                  <c:pt idx="18">
                    <c:v>106.5506138056122</c:v>
                  </c:pt>
                  <c:pt idx="19">
                    <c:v>152.931535884399</c:v>
                  </c:pt>
                  <c:pt idx="20">
                    <c:v>191.8417243358033</c:v>
                  </c:pt>
                  <c:pt idx="21">
                    <c:v>106.7580197157756</c:v>
                  </c:pt>
                  <c:pt idx="22">
                    <c:v>114.5914975913952</c:v>
                  </c:pt>
                  <c:pt idx="23">
                    <c:v>98.68957580810535</c:v>
                  </c:pt>
                  <c:pt idx="24">
                    <c:v>131.143479352887</c:v>
                  </c:pt>
                  <c:pt idx="25">
                    <c:v>125.0360957343493</c:v>
                  </c:pt>
                  <c:pt idx="26">
                    <c:v>112.7912680400029</c:v>
                  </c:pt>
                  <c:pt idx="27">
                    <c:v>135.8418716879986</c:v>
                  </c:pt>
                  <c:pt idx="28">
                    <c:v>113.8214073980764</c:v>
                  </c:pt>
                  <c:pt idx="29">
                    <c:v>99.06062012110852</c:v>
                  </c:pt>
                  <c:pt idx="30">
                    <c:v>101.9104224041253</c:v>
                  </c:pt>
                  <c:pt idx="31">
                    <c:v>98.54599030814878</c:v>
                  </c:pt>
                  <c:pt idx="32">
                    <c:v>107.5310424583726</c:v>
                  </c:pt>
                  <c:pt idx="33">
                    <c:v>106.3382892196995</c:v>
                  </c:pt>
                  <c:pt idx="34">
                    <c:v>130.3654985106569</c:v>
                  </c:pt>
                </c:numCache>
              </c:numRef>
            </c:plus>
            <c:minus>
              <c:numRef>
                <c:f>'H_stress_0.15(orig)'!$U$7:$U$47</c:f>
                <c:numCache>
                  <c:formatCode>General</c:formatCode>
                  <c:ptCount val="41"/>
                  <c:pt idx="0">
                    <c:v>92.18303526777663</c:v>
                  </c:pt>
                  <c:pt idx="1">
                    <c:v>98.34395412915083</c:v>
                  </c:pt>
                  <c:pt idx="2">
                    <c:v>95.0485901961936</c:v>
                  </c:pt>
                  <c:pt idx="3">
                    <c:v>98.47878032936092</c:v>
                  </c:pt>
                  <c:pt idx="4">
                    <c:v>109.1539498140976</c:v>
                  </c:pt>
                  <c:pt idx="5">
                    <c:v>106.1818857942691</c:v>
                  </c:pt>
                  <c:pt idx="6">
                    <c:v>108.5798270844861</c:v>
                  </c:pt>
                  <c:pt idx="7">
                    <c:v>109.4059854148213</c:v>
                  </c:pt>
                  <c:pt idx="8">
                    <c:v>102.4224515534118</c:v>
                  </c:pt>
                  <c:pt idx="9">
                    <c:v>101.5329857970927</c:v>
                  </c:pt>
                  <c:pt idx="10">
                    <c:v>112.0562777455113</c:v>
                  </c:pt>
                  <c:pt idx="11">
                    <c:v>100.7531727598716</c:v>
                  </c:pt>
                  <c:pt idx="12">
                    <c:v>133.1304878805355</c:v>
                  </c:pt>
                  <c:pt idx="13">
                    <c:v>134.8174084739632</c:v>
                  </c:pt>
                  <c:pt idx="14">
                    <c:v>145.6240460246321</c:v>
                  </c:pt>
                  <c:pt idx="15">
                    <c:v>124.0485061202686</c:v>
                  </c:pt>
                  <c:pt idx="16">
                    <c:v>123.5084967562647</c:v>
                  </c:pt>
                  <c:pt idx="17">
                    <c:v>129.485274114984</c:v>
                  </c:pt>
                  <c:pt idx="18">
                    <c:v>106.5506138056122</c:v>
                  </c:pt>
                  <c:pt idx="19">
                    <c:v>152.931535884399</c:v>
                  </c:pt>
                  <c:pt idx="20">
                    <c:v>191.8417243358033</c:v>
                  </c:pt>
                  <c:pt idx="21">
                    <c:v>106.7580197157756</c:v>
                  </c:pt>
                  <c:pt idx="22">
                    <c:v>114.5914975913952</c:v>
                  </c:pt>
                  <c:pt idx="23">
                    <c:v>98.68957580810535</c:v>
                  </c:pt>
                  <c:pt idx="24">
                    <c:v>131.143479352887</c:v>
                  </c:pt>
                  <c:pt idx="25">
                    <c:v>125.0360957343493</c:v>
                  </c:pt>
                  <c:pt idx="26">
                    <c:v>112.7912680400029</c:v>
                  </c:pt>
                  <c:pt idx="27">
                    <c:v>135.8418716879986</c:v>
                  </c:pt>
                  <c:pt idx="28">
                    <c:v>113.8214073980764</c:v>
                  </c:pt>
                  <c:pt idx="29">
                    <c:v>99.06062012110852</c:v>
                  </c:pt>
                  <c:pt idx="30">
                    <c:v>101.9104224041253</c:v>
                  </c:pt>
                  <c:pt idx="31">
                    <c:v>98.54599030814878</c:v>
                  </c:pt>
                  <c:pt idx="32">
                    <c:v>107.5310424583726</c:v>
                  </c:pt>
                  <c:pt idx="33">
                    <c:v>106.3382892196995</c:v>
                  </c:pt>
                  <c:pt idx="34">
                    <c:v>130.3654985106569</c:v>
                  </c:pt>
                </c:numCache>
              </c:numRef>
            </c:minus>
          </c:errBars>
          <c:xVal>
            <c:numRef>
              <c:f>'H_stress_0.15(orig)'!$Q$7:$Q$41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'H_stress_0.15(orig)'!$T$7:$T$41</c:f>
              <c:numCache>
                <c:formatCode>0</c:formatCode>
                <c:ptCount val="35"/>
                <c:pt idx="0">
                  <c:v>-220.6201895848986</c:v>
                </c:pt>
                <c:pt idx="1">
                  <c:v>-120.8573737570822</c:v>
                </c:pt>
                <c:pt idx="2">
                  <c:v>-35.56422066183359</c:v>
                </c:pt>
                <c:pt idx="3">
                  <c:v>-82.37040314649359</c:v>
                </c:pt>
                <c:pt idx="4">
                  <c:v>-22.68705885892296</c:v>
                </c:pt>
                <c:pt idx="5">
                  <c:v>-170.2374768422057</c:v>
                </c:pt>
                <c:pt idx="6">
                  <c:v>-15.22087287857213</c:v>
                </c:pt>
                <c:pt idx="7">
                  <c:v>-215.7677148431993</c:v>
                </c:pt>
                <c:pt idx="8">
                  <c:v>-306.4388387756743</c:v>
                </c:pt>
                <c:pt idx="9">
                  <c:v>-240.3049467595232</c:v>
                </c:pt>
                <c:pt idx="10">
                  <c:v>-51.67869288683037</c:v>
                </c:pt>
                <c:pt idx="11">
                  <c:v>26.96796868566848</c:v>
                </c:pt>
                <c:pt idx="12">
                  <c:v>173.9251554792593</c:v>
                </c:pt>
                <c:pt idx="13">
                  <c:v>125.1580438659809</c:v>
                </c:pt>
                <c:pt idx="14">
                  <c:v>160.3906859269145</c:v>
                </c:pt>
                <c:pt idx="15">
                  <c:v>233.5798510361561</c:v>
                </c:pt>
                <c:pt idx="16">
                  <c:v>157.9861722696466</c:v>
                </c:pt>
                <c:pt idx="17">
                  <c:v>218.8600564793751</c:v>
                </c:pt>
                <c:pt idx="18">
                  <c:v>240.2568355310818</c:v>
                </c:pt>
                <c:pt idx="19">
                  <c:v>261.9131710497851</c:v>
                </c:pt>
                <c:pt idx="20">
                  <c:v>256.7102524728725</c:v>
                </c:pt>
                <c:pt idx="21">
                  <c:v>122.7860617186287</c:v>
                </c:pt>
                <c:pt idx="22">
                  <c:v>-53.54617426873396</c:v>
                </c:pt>
                <c:pt idx="23">
                  <c:v>-50.64443193823269</c:v>
                </c:pt>
                <c:pt idx="24">
                  <c:v>19.46044879304904</c:v>
                </c:pt>
                <c:pt idx="25">
                  <c:v>-290.4804890976641</c:v>
                </c:pt>
                <c:pt idx="26">
                  <c:v>-268.5055012840636</c:v>
                </c:pt>
                <c:pt idx="27">
                  <c:v>-255.6962647279091</c:v>
                </c:pt>
                <c:pt idx="28">
                  <c:v>-70.74809331759485</c:v>
                </c:pt>
                <c:pt idx="29">
                  <c:v>-184.7150432999955</c:v>
                </c:pt>
                <c:pt idx="30">
                  <c:v>-42.92942200211738</c:v>
                </c:pt>
                <c:pt idx="31">
                  <c:v>-35.92948009559284</c:v>
                </c:pt>
                <c:pt idx="32">
                  <c:v>-85.20876134926611</c:v>
                </c:pt>
                <c:pt idx="33">
                  <c:v>-31.01116977539435</c:v>
                </c:pt>
                <c:pt idx="34">
                  <c:v>-173.564132526909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'H_stress_0.15(orig)'!$Q$7:$Q$41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'H_stress_0.15(orig)'!$V$7:$V$41</c:f>
              <c:numCache>
                <c:formatCode>0</c:formatCode>
                <c:ptCount val="35"/>
                <c:pt idx="0">
                  <c:v>-289.9708952342162</c:v>
                </c:pt>
                <c:pt idx="1">
                  <c:v>81.36315009426635</c:v>
                </c:pt>
                <c:pt idx="2">
                  <c:v>210.9660763515173</c:v>
                </c:pt>
                <c:pt idx="3">
                  <c:v>404.0168763886911</c:v>
                </c:pt>
                <c:pt idx="4">
                  <c:v>526.1672836574858</c:v>
                </c:pt>
                <c:pt idx="5">
                  <c:v>448.1668334876927</c:v>
                </c:pt>
                <c:pt idx="6">
                  <c:v>568.921382276395</c:v>
                </c:pt>
                <c:pt idx="7">
                  <c:v>223.0630127584506</c:v>
                </c:pt>
                <c:pt idx="8">
                  <c:v>58.50400561377705</c:v>
                </c:pt>
                <c:pt idx="9">
                  <c:v>66.06823217732827</c:v>
                </c:pt>
                <c:pt idx="10">
                  <c:v>184.6521294816491</c:v>
                </c:pt>
                <c:pt idx="11">
                  <c:v>147.1115987368079</c:v>
                </c:pt>
                <c:pt idx="12">
                  <c:v>251.9965535550445</c:v>
                </c:pt>
                <c:pt idx="13">
                  <c:v>191.3462591003436</c:v>
                </c:pt>
                <c:pt idx="14">
                  <c:v>89.600040321669</c:v>
                </c:pt>
                <c:pt idx="15">
                  <c:v>127.220704041479</c:v>
                </c:pt>
                <c:pt idx="16">
                  <c:v>94.6965108299144</c:v>
                </c:pt>
                <c:pt idx="17">
                  <c:v>185.3664715210836</c:v>
                </c:pt>
                <c:pt idx="18">
                  <c:v>197.9187097320748</c:v>
                </c:pt>
                <c:pt idx="19">
                  <c:v>374.7566940877446</c:v>
                </c:pt>
                <c:pt idx="20">
                  <c:v>224.5895216590504</c:v>
                </c:pt>
                <c:pt idx="21">
                  <c:v>259.2916419870086</c:v>
                </c:pt>
                <c:pt idx="22">
                  <c:v>63.82541895489107</c:v>
                </c:pt>
                <c:pt idx="23">
                  <c:v>102.7832546004804</c:v>
                </c:pt>
                <c:pt idx="24">
                  <c:v>255.6994170877684</c:v>
                </c:pt>
                <c:pt idx="25">
                  <c:v>-8.263437057856958</c:v>
                </c:pt>
                <c:pt idx="26">
                  <c:v>127.4055583750636</c:v>
                </c:pt>
                <c:pt idx="27">
                  <c:v>212.2508389213933</c:v>
                </c:pt>
                <c:pt idx="28">
                  <c:v>455.9151997156828</c:v>
                </c:pt>
                <c:pt idx="29">
                  <c:v>335.9157494133661</c:v>
                </c:pt>
                <c:pt idx="30">
                  <c:v>414.8644071728866</c:v>
                </c:pt>
                <c:pt idx="31">
                  <c:v>388.9666562044126</c:v>
                </c:pt>
                <c:pt idx="32">
                  <c:v>150.3801391838287</c:v>
                </c:pt>
                <c:pt idx="33">
                  <c:v>176.7959228593054</c:v>
                </c:pt>
                <c:pt idx="34">
                  <c:v>-236.1213620859558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588504"/>
        <c:axId val="-2081825480"/>
      </c:scatterChart>
      <c:valAx>
        <c:axId val="-20815885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81825480"/>
        <c:crosses val="autoZero"/>
        <c:crossBetween val="midCat"/>
      </c:valAx>
      <c:valAx>
        <c:axId val="-2081825480"/>
        <c:scaling>
          <c:orientation val="minMax"/>
          <c:max val="800.0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815885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Strains 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'H_stress_0.15(orig)'!$F$7:$F$39</c:f>
              <c:numCache>
                <c:formatCode>General</c:formatCode>
                <c:ptCount val="33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</c:numCache>
            </c:numRef>
          </c:xVal>
          <c:yVal>
            <c:numRef>
              <c:f>'H_stress_0.15(orig)'!$G$7:$G$39</c:f>
              <c:numCache>
                <c:formatCode>0</c:formatCode>
                <c:ptCount val="33"/>
                <c:pt idx="0">
                  <c:v>693.3252770196007</c:v>
                </c:pt>
                <c:pt idx="1">
                  <c:v>98.1520225525543</c:v>
                </c:pt>
                <c:pt idx="2">
                  <c:v>55.96652235094125</c:v>
                </c:pt>
                <c:pt idx="3">
                  <c:v>-150.702863345693</c:v>
                </c:pt>
                <c:pt idx="4">
                  <c:v>-364.8658781226965</c:v>
                </c:pt>
                <c:pt idx="5">
                  <c:v>-464.6686540589501</c:v>
                </c:pt>
                <c:pt idx="6">
                  <c:v>140.0466536621587</c:v>
                </c:pt>
                <c:pt idx="7">
                  <c:v>-590.9127436010575</c:v>
                </c:pt>
                <c:pt idx="8">
                  <c:v>-59.1283438388903</c:v>
                </c:pt>
                <c:pt idx="9">
                  <c:v>-315.6208703397973</c:v>
                </c:pt>
                <c:pt idx="10">
                  <c:v>-301.7347750014995</c:v>
                </c:pt>
                <c:pt idx="11">
                  <c:v>-547.5222959289038</c:v>
                </c:pt>
                <c:pt idx="12">
                  <c:v>-631.880842351699</c:v>
                </c:pt>
                <c:pt idx="13">
                  <c:v>-825.8038822884171</c:v>
                </c:pt>
                <c:pt idx="14">
                  <c:v>-1065.386089256594</c:v>
                </c:pt>
                <c:pt idx="15">
                  <c:v>-936.8930872330172</c:v>
                </c:pt>
                <c:pt idx="16">
                  <c:v>-952.4233131542943</c:v>
                </c:pt>
                <c:pt idx="17">
                  <c:v>-591.8705336852482</c:v>
                </c:pt>
                <c:pt idx="18">
                  <c:v>-639.0353178313699</c:v>
                </c:pt>
                <c:pt idx="19">
                  <c:v>-993.5442840602632</c:v>
                </c:pt>
                <c:pt idx="20">
                  <c:v>-731.0700531261545</c:v>
                </c:pt>
                <c:pt idx="21">
                  <c:v>-695.9595593021634</c:v>
                </c:pt>
                <c:pt idx="22">
                  <c:v>-537.5137216556596</c:v>
                </c:pt>
                <c:pt idx="23">
                  <c:v>-296.487855394506</c:v>
                </c:pt>
                <c:pt idx="24">
                  <c:v>-300.8774630627351</c:v>
                </c:pt>
                <c:pt idx="25">
                  <c:v>-222.6419287369541</c:v>
                </c:pt>
                <c:pt idx="26">
                  <c:v>-26.02416504337002</c:v>
                </c:pt>
                <c:pt idx="27">
                  <c:v>-655.3597673809795</c:v>
                </c:pt>
                <c:pt idx="28">
                  <c:v>-136.4164632666541</c:v>
                </c:pt>
                <c:pt idx="29">
                  <c:v>-500.2759722889816</c:v>
                </c:pt>
                <c:pt idx="30">
                  <c:v>-456.0636433472762</c:v>
                </c:pt>
                <c:pt idx="31">
                  <c:v>-289.5549770014386</c:v>
                </c:pt>
                <c:pt idx="32">
                  <c:v>2.267680555981327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'H_stress_0.15(orig)'!$F$7:$F$39</c:f>
              <c:numCache>
                <c:formatCode>General</c:formatCode>
                <c:ptCount val="33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</c:numCache>
            </c:numRef>
          </c:xVal>
          <c:yVal>
            <c:numRef>
              <c:f>'H_stress_0.15(orig)'!$I$7:$I$39</c:f>
              <c:numCache>
                <c:formatCode>0</c:formatCode>
                <c:ptCount val="33"/>
                <c:pt idx="0">
                  <c:v>-645.9401587904854</c:v>
                </c:pt>
                <c:pt idx="1">
                  <c:v>-666.313060170679</c:v>
                </c:pt>
                <c:pt idx="2">
                  <c:v>-508.3352968324892</c:v>
                </c:pt>
                <c:pt idx="3">
                  <c:v>-961.0405257064576</c:v>
                </c:pt>
                <c:pt idx="4">
                  <c:v>-850.0500446130373</c:v>
                </c:pt>
                <c:pt idx="5">
                  <c:v>-1313.137557680612</c:v>
                </c:pt>
                <c:pt idx="6">
                  <c:v>-1029.799335083368</c:v>
                </c:pt>
                <c:pt idx="7">
                  <c:v>-1101.804930755891</c:v>
                </c:pt>
                <c:pt idx="8">
                  <c:v>-1362.45256112347</c:v>
                </c:pt>
                <c:pt idx="9">
                  <c:v>-1025.916580604543</c:v>
                </c:pt>
                <c:pt idx="10">
                  <c:v>-432.8161110483342</c:v>
                </c:pt>
                <c:pt idx="11">
                  <c:v>26.61934719391171</c:v>
                </c:pt>
                <c:pt idx="12">
                  <c:v>494.9896290201004</c:v>
                </c:pt>
                <c:pt idx="13">
                  <c:v>443.8030596104152</c:v>
                </c:pt>
                <c:pt idx="14">
                  <c:v>824.232658168929</c:v>
                </c:pt>
                <c:pt idx="15">
                  <c:v>1033.563202545497</c:v>
                </c:pt>
                <c:pt idx="16">
                  <c:v>774.2277407844069</c:v>
                </c:pt>
                <c:pt idx="17">
                  <c:v>780.5695887874864</c:v>
                </c:pt>
                <c:pt idx="18">
                  <c:v>862.9600437994626</c:v>
                </c:pt>
                <c:pt idx="19">
                  <c:v>764.8577598933932</c:v>
                </c:pt>
                <c:pt idx="20">
                  <c:v>914.2054517680307</c:v>
                </c:pt>
                <c:pt idx="21">
                  <c:v>286.8209947488979</c:v>
                </c:pt>
                <c:pt idx="22">
                  <c:v>-177.783359570498</c:v>
                </c:pt>
                <c:pt idx="23">
                  <c:v>-296.5807955944812</c:v>
                </c:pt>
                <c:pt idx="24">
                  <c:v>-250.7903170541715</c:v>
                </c:pt>
                <c:pt idx="25">
                  <c:v>-1141.047545912159</c:v>
                </c:pt>
                <c:pt idx="26">
                  <c:v>-1325.062425174292</c:v>
                </c:pt>
                <c:pt idx="27">
                  <c:v>-1233.410075327273</c:v>
                </c:pt>
                <c:pt idx="28">
                  <c:v>-1000.900892010774</c:v>
                </c:pt>
                <c:pt idx="29">
                  <c:v>-1180.948130009205</c:v>
                </c:pt>
                <c:pt idx="30">
                  <c:v>-727.9892655350988</c:v>
                </c:pt>
                <c:pt idx="31">
                  <c:v>-703.0985084385055</c:v>
                </c:pt>
                <c:pt idx="32">
                  <c:v>-602.5651157509832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noFill/>
            </a:ln>
          </c:spPr>
          <c:xVal>
            <c:numRef>
              <c:f>'H_stress_0.15(orig)'!$F$7:$F$39</c:f>
              <c:numCache>
                <c:formatCode>General</c:formatCode>
                <c:ptCount val="33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</c:numCache>
            </c:numRef>
          </c:xVal>
          <c:yVal>
            <c:numRef>
              <c:f>'H_stress_0.15(orig)'!$K$7:$K$39</c:f>
              <c:numCache>
                <c:formatCode>0</c:formatCode>
                <c:ptCount val="33"/>
                <c:pt idx="0">
                  <c:v>-1049.435173477425</c:v>
                </c:pt>
                <c:pt idx="1">
                  <c:v>510.24271496444</c:v>
                </c:pt>
                <c:pt idx="2">
                  <c:v>926.0227948815523</c:v>
                </c:pt>
                <c:pt idx="3">
                  <c:v>1868.849100680071</c:v>
                </c:pt>
                <c:pt idx="4">
                  <c:v>2343.284311846068</c:v>
                </c:pt>
                <c:pt idx="5">
                  <c:v>2284.85115696607</c:v>
                </c:pt>
                <c:pt idx="6">
                  <c:v>2368.846513090986</c:v>
                </c:pt>
                <c:pt idx="7">
                  <c:v>1451.392029835527</c:v>
                </c:pt>
                <c:pt idx="8">
                  <c:v>760.851260778792</c:v>
                </c:pt>
                <c:pt idx="9">
                  <c:v>756.6182786644108</c:v>
                </c:pt>
                <c:pt idx="10">
                  <c:v>942.1995827319098</c:v>
                </c:pt>
                <c:pt idx="11">
                  <c:v>725.636831127814</c:v>
                </c:pt>
                <c:pt idx="12">
                  <c:v>949.2232178246688</c:v>
                </c:pt>
                <c:pt idx="13">
                  <c:v>828.898130064889</c:v>
                </c:pt>
                <c:pt idx="14">
                  <c:v>412.3598110111371</c:v>
                </c:pt>
                <c:pt idx="15">
                  <c:v>414.7463473037388</c:v>
                </c:pt>
                <c:pt idx="16">
                  <c:v>405.996983316874</c:v>
                </c:pt>
                <c:pt idx="17">
                  <c:v>585.6978217574267</c:v>
                </c:pt>
                <c:pt idx="18">
                  <c:v>616.6291300597854</c:v>
                </c:pt>
                <c:pt idx="19">
                  <c:v>1421.40189393243</c:v>
                </c:pt>
                <c:pt idx="20">
                  <c:v>727.3211997603383</c:v>
                </c:pt>
                <c:pt idx="21">
                  <c:v>1081.035279946745</c:v>
                </c:pt>
                <c:pt idx="22">
                  <c:v>505.1059100942296</c:v>
                </c:pt>
                <c:pt idx="23">
                  <c:v>596.0893806307587</c:v>
                </c:pt>
                <c:pt idx="24">
                  <c:v>1123.690953024196</c:v>
                </c:pt>
                <c:pt idx="25">
                  <c:v>500.9425750467192</c:v>
                </c:pt>
                <c:pt idx="26">
                  <c:v>978.4201037515393</c:v>
                </c:pt>
                <c:pt idx="27">
                  <c:v>1489.191254995941</c:v>
                </c:pt>
                <c:pt idx="28">
                  <c:v>2063.321903819205</c:v>
                </c:pt>
                <c:pt idx="29">
                  <c:v>1848.176482141263</c:v>
                </c:pt>
                <c:pt idx="30">
                  <c:v>1935.538467846743</c:v>
                </c:pt>
                <c:pt idx="31">
                  <c:v>1769.02446639789</c:v>
                </c:pt>
                <c:pt idx="32">
                  <c:v>768.1339418961138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463736"/>
        <c:axId val="-2081465656"/>
      </c:scatterChart>
      <c:valAx>
        <c:axId val="-2081463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1465656"/>
        <c:crosses val="autoZero"/>
        <c:crossBetween val="midCat"/>
      </c:valAx>
      <c:valAx>
        <c:axId val="-208146565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814637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Weld C</a:t>
            </a:r>
          </a:p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[1]C_stress_0.15!$R$7:$R$39</c:f>
              <c:numCache>
                <c:formatCode>General</c:formatCode>
                <c:ptCount val="33"/>
                <c:pt idx="0">
                  <c:v>7.054939724117252</c:v>
                </c:pt>
                <c:pt idx="1">
                  <c:v>-81.63467440087386</c:v>
                </c:pt>
                <c:pt idx="2">
                  <c:v>13.90560026102374</c:v>
                </c:pt>
                <c:pt idx="3">
                  <c:v>140.8262027553767</c:v>
                </c:pt>
                <c:pt idx="4">
                  <c:v>-43.060552525493</c:v>
                </c:pt>
                <c:pt idx="5">
                  <c:v>-125.4800388156039</c:v>
                </c:pt>
                <c:pt idx="6">
                  <c:v>-32.69997948688125</c:v>
                </c:pt>
                <c:pt idx="7">
                  <c:v>-300.7290878939698</c:v>
                </c:pt>
                <c:pt idx="8">
                  <c:v>-340.958544778252</c:v>
                </c:pt>
                <c:pt idx="9">
                  <c:v>-308.4619534033936</c:v>
                </c:pt>
                <c:pt idx="10">
                  <c:v>-261.3210753253797</c:v>
                </c:pt>
                <c:pt idx="11">
                  <c:v>-288.8849484352151</c:v>
                </c:pt>
                <c:pt idx="12">
                  <c:v>-249.6422567021667</c:v>
                </c:pt>
                <c:pt idx="13">
                  <c:v>-286.4704826156192</c:v>
                </c:pt>
                <c:pt idx="14">
                  <c:v>-282.1156376999856</c:v>
                </c:pt>
                <c:pt idx="15">
                  <c:v>-231.6338562210238</c:v>
                </c:pt>
                <c:pt idx="16">
                  <c:v>-332.370449987946</c:v>
                </c:pt>
                <c:pt idx="17">
                  <c:v>-230.5125471764898</c:v>
                </c:pt>
                <c:pt idx="18">
                  <c:v>-230.7047718784259</c:v>
                </c:pt>
                <c:pt idx="19">
                  <c:v>-312.9336791483147</c:v>
                </c:pt>
                <c:pt idx="20">
                  <c:v>-138.9116500860573</c:v>
                </c:pt>
                <c:pt idx="21">
                  <c:v>-92.30957616774943</c:v>
                </c:pt>
                <c:pt idx="22">
                  <c:v>-178.5188427595806</c:v>
                </c:pt>
                <c:pt idx="23">
                  <c:v>-137.901253885681</c:v>
                </c:pt>
                <c:pt idx="24">
                  <c:v>-151.5816300460492</c:v>
                </c:pt>
                <c:pt idx="25">
                  <c:v>-96.9065906891894</c:v>
                </c:pt>
                <c:pt idx="26">
                  <c:v>159.7771415742271</c:v>
                </c:pt>
                <c:pt idx="27">
                  <c:v>-96.4898057869532</c:v>
                </c:pt>
                <c:pt idx="28">
                  <c:v>-62.52124399090374</c:v>
                </c:pt>
                <c:pt idx="29">
                  <c:v>-31.2272063754363</c:v>
                </c:pt>
                <c:pt idx="30">
                  <c:v>-91.97927064133894</c:v>
                </c:pt>
                <c:pt idx="31">
                  <c:v>95.16820330544655</c:v>
                </c:pt>
                <c:pt idx="32">
                  <c:v>11.87684030768347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[1]C_stress_0.15!$U$7:$U$47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101.0631785862908</c:v>
                  </c:pt>
                  <c:pt idx="7">
                    <c:v>94.92178049945778</c:v>
                  </c:pt>
                  <c:pt idx="8">
                    <c:v>146.1907250693143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168.0513337996574</c:v>
                  </c:pt>
                  <c:pt idx="26">
                    <c:v>90.60855670478919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</c:numCache>
              </c:numRef>
            </c:plus>
            <c:minus>
              <c:numRef>
                <c:f>[1]C_stress_0.15!$U$7:$U$47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101.0631785862908</c:v>
                  </c:pt>
                  <c:pt idx="7">
                    <c:v>94.92178049945778</c:v>
                  </c:pt>
                  <c:pt idx="8">
                    <c:v>146.1907250693143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168.0513337996574</c:v>
                  </c:pt>
                  <c:pt idx="26">
                    <c:v>90.60855670478919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</c:numCache>
              </c:numRef>
            </c:minus>
          </c:errBars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[1]C_stress_0.15!$T$7:$T$39</c:f>
              <c:numCache>
                <c:formatCode>General</c:formatCode>
                <c:ptCount val="33"/>
                <c:pt idx="0">
                  <c:v>-168.8519665329171</c:v>
                </c:pt>
                <c:pt idx="1">
                  <c:v>-264.7915544619822</c:v>
                </c:pt>
                <c:pt idx="2">
                  <c:v>-90.71810371490361</c:v>
                </c:pt>
                <c:pt idx="3">
                  <c:v>32.09088912244771</c:v>
                </c:pt>
                <c:pt idx="4">
                  <c:v>-94.85678009461007</c:v>
                </c:pt>
                <c:pt idx="5">
                  <c:v>-233.5906266750306</c:v>
                </c:pt>
                <c:pt idx="6">
                  <c:v>-225.4335251228583</c:v>
                </c:pt>
                <c:pt idx="7">
                  <c:v>-615.6997239323984</c:v>
                </c:pt>
                <c:pt idx="8">
                  <c:v>-335.5729515549708</c:v>
                </c:pt>
                <c:pt idx="9">
                  <c:v>-206.4535634590676</c:v>
                </c:pt>
                <c:pt idx="10">
                  <c:v>74.37145441067896</c:v>
                </c:pt>
                <c:pt idx="11">
                  <c:v>81.01391910191432</c:v>
                </c:pt>
                <c:pt idx="12">
                  <c:v>131.3141182475924</c:v>
                </c:pt>
                <c:pt idx="13">
                  <c:v>253.5288270863435</c:v>
                </c:pt>
                <c:pt idx="14">
                  <c:v>291.230220819518</c:v>
                </c:pt>
                <c:pt idx="15">
                  <c:v>335.0285585654358</c:v>
                </c:pt>
                <c:pt idx="16">
                  <c:v>296.153837606413</c:v>
                </c:pt>
                <c:pt idx="17">
                  <c:v>250.2365472299723</c:v>
                </c:pt>
                <c:pt idx="18">
                  <c:v>283.8463590133987</c:v>
                </c:pt>
                <c:pt idx="19">
                  <c:v>41.93757115799104</c:v>
                </c:pt>
                <c:pt idx="20">
                  <c:v>246.9432907041166</c:v>
                </c:pt>
                <c:pt idx="21">
                  <c:v>234.5030996993225</c:v>
                </c:pt>
                <c:pt idx="22">
                  <c:v>41.17481550862369</c:v>
                </c:pt>
                <c:pt idx="23">
                  <c:v>-229.7401344164921</c:v>
                </c:pt>
                <c:pt idx="24">
                  <c:v>-283.3501522988113</c:v>
                </c:pt>
                <c:pt idx="25">
                  <c:v>-445.2187497945689</c:v>
                </c:pt>
                <c:pt idx="26">
                  <c:v>-149.6126583692117</c:v>
                </c:pt>
                <c:pt idx="27">
                  <c:v>-222.1600755240986</c:v>
                </c:pt>
                <c:pt idx="28">
                  <c:v>-112.8370807767178</c:v>
                </c:pt>
                <c:pt idx="29">
                  <c:v>-109.217329447339</c:v>
                </c:pt>
                <c:pt idx="30">
                  <c:v>-204.8177108995258</c:v>
                </c:pt>
                <c:pt idx="31">
                  <c:v>-39.99544120031297</c:v>
                </c:pt>
                <c:pt idx="32">
                  <c:v>-166.8752884636323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[1]C_stress_0.15!$V$7:$V$39</c:f>
              <c:numCache>
                <c:formatCode>General</c:formatCode>
                <c:ptCount val="33"/>
                <c:pt idx="0">
                  <c:v>7.211379354208431</c:v>
                </c:pt>
                <c:pt idx="1">
                  <c:v>-75.0789430906645</c:v>
                </c:pt>
                <c:pt idx="2">
                  <c:v>168.6652935060014</c:v>
                </c:pt>
                <c:pt idx="3">
                  <c:v>518.9282446636473</c:v>
                </c:pt>
                <c:pt idx="4">
                  <c:v>348.7988532679157</c:v>
                </c:pt>
                <c:pt idx="5">
                  <c:v>271.0856516868</c:v>
                </c:pt>
                <c:pt idx="6">
                  <c:v>131.0710214722845</c:v>
                </c:pt>
                <c:pt idx="7">
                  <c:v>-222.1640543966576</c:v>
                </c:pt>
                <c:pt idx="8">
                  <c:v>-609.0061870183442</c:v>
                </c:pt>
                <c:pt idx="9">
                  <c:v>-471.5163071935746</c:v>
                </c:pt>
                <c:pt idx="10">
                  <c:v>-377.9121847436584</c:v>
                </c:pt>
                <c:pt idx="11">
                  <c:v>-260.547482044146</c:v>
                </c:pt>
                <c:pt idx="12">
                  <c:v>-280.7181356069909</c:v>
                </c:pt>
                <c:pt idx="13">
                  <c:v>-232.3880801365916</c:v>
                </c:pt>
                <c:pt idx="14">
                  <c:v>-246.3162031824563</c:v>
                </c:pt>
                <c:pt idx="15">
                  <c:v>-198.1199432331552</c:v>
                </c:pt>
                <c:pt idx="16">
                  <c:v>-196.1436124790701</c:v>
                </c:pt>
                <c:pt idx="17">
                  <c:v>-197.8183906677908</c:v>
                </c:pt>
                <c:pt idx="18">
                  <c:v>-185.1073570971091</c:v>
                </c:pt>
                <c:pt idx="19">
                  <c:v>-441.7780109465802</c:v>
                </c:pt>
                <c:pt idx="20">
                  <c:v>-207.4376043319204</c:v>
                </c:pt>
                <c:pt idx="21">
                  <c:v>-210.1447470176993</c:v>
                </c:pt>
                <c:pt idx="22">
                  <c:v>-277.663793668859</c:v>
                </c:pt>
                <c:pt idx="23">
                  <c:v>-255.391913441341</c:v>
                </c:pt>
                <c:pt idx="24">
                  <c:v>-469.2030581368466</c:v>
                </c:pt>
                <c:pt idx="25">
                  <c:v>-67.55482995335727</c:v>
                </c:pt>
                <c:pt idx="26">
                  <c:v>548.8939069973642</c:v>
                </c:pt>
                <c:pt idx="27">
                  <c:v>409.7682556258571</c:v>
                </c:pt>
                <c:pt idx="28">
                  <c:v>296.0810219773096</c:v>
                </c:pt>
                <c:pt idx="29">
                  <c:v>106.3452580131625</c:v>
                </c:pt>
                <c:pt idx="30">
                  <c:v>-54.32068047521675</c:v>
                </c:pt>
                <c:pt idx="31">
                  <c:v>170.3081607743115</c:v>
                </c:pt>
                <c:pt idx="32">
                  <c:v>-2.437713268932586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508136"/>
        <c:axId val="-2081518792"/>
      </c:scatterChart>
      <c:valAx>
        <c:axId val="-2081508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1518792"/>
        <c:crosses val="autoZero"/>
        <c:crossBetween val="midCat"/>
      </c:valAx>
      <c:valAx>
        <c:axId val="-2081518792"/>
        <c:scaling>
          <c:orientation val="minMax"/>
          <c:max val="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15081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'H_0.15(same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'H_0.15(same d0)'!$R$7:$R$41</c:f>
              <c:numCache>
                <c:formatCode>0</c:formatCode>
                <c:ptCount val="35"/>
                <c:pt idx="0">
                  <c:v>17.34106896774521</c:v>
                </c:pt>
                <c:pt idx="1">
                  <c:v>18.33926925305102</c:v>
                </c:pt>
                <c:pt idx="2">
                  <c:v>69.23794113150181</c:v>
                </c:pt>
                <c:pt idx="3">
                  <c:v>64.73676712311101</c:v>
                </c:pt>
                <c:pt idx="4">
                  <c:v>68.54331055420027</c:v>
                </c:pt>
                <c:pt idx="5">
                  <c:v>-16.5699659947471</c:v>
                </c:pt>
                <c:pt idx="6">
                  <c:v>193.6881774732934</c:v>
                </c:pt>
                <c:pt idx="7">
                  <c:v>-151.8633128739262</c:v>
                </c:pt>
                <c:pt idx="8">
                  <c:v>-84.16105827284882</c:v>
                </c:pt>
                <c:pt idx="9">
                  <c:v>-119.9538952184478</c:v>
                </c:pt>
                <c:pt idx="10">
                  <c:v>-30.87694716409377</c:v>
                </c:pt>
                <c:pt idx="11">
                  <c:v>-73.44439244003002</c:v>
                </c:pt>
                <c:pt idx="12">
                  <c:v>-21.48346693433582</c:v>
                </c:pt>
                <c:pt idx="13">
                  <c:v>-94.78540715586028</c:v>
                </c:pt>
                <c:pt idx="14">
                  <c:v>-166.1248446375085</c:v>
                </c:pt>
                <c:pt idx="15">
                  <c:v>-106.8297944462551</c:v>
                </c:pt>
                <c:pt idx="16">
                  <c:v>-140.5194944836793</c:v>
                </c:pt>
                <c:pt idx="17">
                  <c:v>-18.76266707783314</c:v>
                </c:pt>
                <c:pt idx="18">
                  <c:v>-19.63261255371032</c:v>
                </c:pt>
                <c:pt idx="19">
                  <c:v>-42.03102235978611</c:v>
                </c:pt>
                <c:pt idx="20">
                  <c:v>-27.80336893892229</c:v>
                </c:pt>
                <c:pt idx="21">
                  <c:v>-47.85454499776905</c:v>
                </c:pt>
                <c:pt idx="22">
                  <c:v>-117.1105733588343</c:v>
                </c:pt>
                <c:pt idx="23">
                  <c:v>-52.3627234757997</c:v>
                </c:pt>
                <c:pt idx="24">
                  <c:v>9.127121748292545</c:v>
                </c:pt>
                <c:pt idx="25">
                  <c:v>-134.36528446256</c:v>
                </c:pt>
                <c:pt idx="26">
                  <c:v>-46.96042464065397</c:v>
                </c:pt>
                <c:pt idx="27">
                  <c:v>-180.2469934659173</c:v>
                </c:pt>
                <c:pt idx="28">
                  <c:v>85.66952508293333</c:v>
                </c:pt>
                <c:pt idx="29">
                  <c:v>-59.89646201391101</c:v>
                </c:pt>
                <c:pt idx="30">
                  <c:v>11.63860150923552</c:v>
                </c:pt>
                <c:pt idx="31">
                  <c:v>42.97648827572085</c:v>
                </c:pt>
                <c:pt idx="32">
                  <c:v>26.55603965419526</c:v>
                </c:pt>
                <c:pt idx="33">
                  <c:v>84.05914442551122</c:v>
                </c:pt>
                <c:pt idx="34">
                  <c:v>70.5898011135998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'H_0.15(same d0)'!$U$7:$U$47</c:f>
                <c:numCache>
                  <c:formatCode>General</c:formatCode>
                  <c:ptCount val="41"/>
                  <c:pt idx="0">
                    <c:v>92.22632681394361</c:v>
                  </c:pt>
                  <c:pt idx="1">
                    <c:v>98.358166446626</c:v>
                  </c:pt>
                  <c:pt idx="2">
                    <c:v>95.05496842889792</c:v>
                  </c:pt>
                  <c:pt idx="3">
                    <c:v>98.4675417087193</c:v>
                  </c:pt>
                  <c:pt idx="4">
                    <c:v>109.1339837237248</c:v>
                  </c:pt>
                  <c:pt idx="5">
                    <c:v>106.162962611796</c:v>
                  </c:pt>
                  <c:pt idx="6">
                    <c:v>108.5593728702039</c:v>
                  </c:pt>
                  <c:pt idx="7">
                    <c:v>109.3053104606515</c:v>
                  </c:pt>
                  <c:pt idx="8">
                    <c:v>102.4028741407458</c:v>
                  </c:pt>
                  <c:pt idx="9">
                    <c:v>101.5134901028375</c:v>
                  </c:pt>
                  <c:pt idx="10">
                    <c:v>112.033267591516</c:v>
                  </c:pt>
                  <c:pt idx="11">
                    <c:v>100.7342572823781</c:v>
                  </c:pt>
                  <c:pt idx="12">
                    <c:v>133.1072701098096</c:v>
                  </c:pt>
                  <c:pt idx="13">
                    <c:v>134.7964389206249</c:v>
                  </c:pt>
                  <c:pt idx="14">
                    <c:v>145.6108377724226</c:v>
                  </c:pt>
                  <c:pt idx="15">
                    <c:v>124.0353279914164</c:v>
                  </c:pt>
                  <c:pt idx="16">
                    <c:v>123.495485074551</c:v>
                  </c:pt>
                  <c:pt idx="17">
                    <c:v>129.4688764917892</c:v>
                  </c:pt>
                  <c:pt idx="18">
                    <c:v>106.5337171007874</c:v>
                  </c:pt>
                  <c:pt idx="19">
                    <c:v>152.8994016219779</c:v>
                  </c:pt>
                  <c:pt idx="20">
                    <c:v>191.8224560829097</c:v>
                  </c:pt>
                  <c:pt idx="21">
                    <c:v>106.7324257096393</c:v>
                  </c:pt>
                  <c:pt idx="22">
                    <c:v>114.5766637965626</c:v>
                  </c:pt>
                  <c:pt idx="23">
                    <c:v>98.67309415272223</c:v>
                  </c:pt>
                  <c:pt idx="24">
                    <c:v>131.1170019225236</c:v>
                  </c:pt>
                  <c:pt idx="25">
                    <c:v>125.0213057089898</c:v>
                  </c:pt>
                  <c:pt idx="26">
                    <c:v>112.7675790591804</c:v>
                  </c:pt>
                  <c:pt idx="27">
                    <c:v>135.7392246687279</c:v>
                  </c:pt>
                  <c:pt idx="28">
                    <c:v>113.8067627301872</c:v>
                  </c:pt>
                  <c:pt idx="29">
                    <c:v>99.0497735635263</c:v>
                  </c:pt>
                  <c:pt idx="30">
                    <c:v>101.8979888400174</c:v>
                  </c:pt>
                  <c:pt idx="31">
                    <c:v>98.53662630252886</c:v>
                  </c:pt>
                  <c:pt idx="32">
                    <c:v>107.5405707954099</c:v>
                  </c:pt>
                  <c:pt idx="33">
                    <c:v>106.3482150922238</c:v>
                  </c:pt>
                  <c:pt idx="34">
                    <c:v>130.407199570475</c:v>
                  </c:pt>
                </c:numCache>
              </c:numRef>
            </c:plus>
            <c:minus>
              <c:numRef>
                <c:f>'H_0.15(same d0)'!$U$7:$U$47</c:f>
                <c:numCache>
                  <c:formatCode>General</c:formatCode>
                  <c:ptCount val="41"/>
                  <c:pt idx="0">
                    <c:v>92.22632681394361</c:v>
                  </c:pt>
                  <c:pt idx="1">
                    <c:v>98.358166446626</c:v>
                  </c:pt>
                  <c:pt idx="2">
                    <c:v>95.05496842889792</c:v>
                  </c:pt>
                  <c:pt idx="3">
                    <c:v>98.4675417087193</c:v>
                  </c:pt>
                  <c:pt idx="4">
                    <c:v>109.1339837237248</c:v>
                  </c:pt>
                  <c:pt idx="5">
                    <c:v>106.162962611796</c:v>
                  </c:pt>
                  <c:pt idx="6">
                    <c:v>108.5593728702039</c:v>
                  </c:pt>
                  <c:pt idx="7">
                    <c:v>109.3053104606515</c:v>
                  </c:pt>
                  <c:pt idx="8">
                    <c:v>102.4028741407458</c:v>
                  </c:pt>
                  <c:pt idx="9">
                    <c:v>101.5134901028375</c:v>
                  </c:pt>
                  <c:pt idx="10">
                    <c:v>112.033267591516</c:v>
                  </c:pt>
                  <c:pt idx="11">
                    <c:v>100.7342572823781</c:v>
                  </c:pt>
                  <c:pt idx="12">
                    <c:v>133.1072701098096</c:v>
                  </c:pt>
                  <c:pt idx="13">
                    <c:v>134.7964389206249</c:v>
                  </c:pt>
                  <c:pt idx="14">
                    <c:v>145.6108377724226</c:v>
                  </c:pt>
                  <c:pt idx="15">
                    <c:v>124.0353279914164</c:v>
                  </c:pt>
                  <c:pt idx="16">
                    <c:v>123.495485074551</c:v>
                  </c:pt>
                  <c:pt idx="17">
                    <c:v>129.4688764917892</c:v>
                  </c:pt>
                  <c:pt idx="18">
                    <c:v>106.5337171007874</c:v>
                  </c:pt>
                  <c:pt idx="19">
                    <c:v>152.8994016219779</c:v>
                  </c:pt>
                  <c:pt idx="20">
                    <c:v>191.8224560829097</c:v>
                  </c:pt>
                  <c:pt idx="21">
                    <c:v>106.7324257096393</c:v>
                  </c:pt>
                  <c:pt idx="22">
                    <c:v>114.5766637965626</c:v>
                  </c:pt>
                  <c:pt idx="23">
                    <c:v>98.67309415272223</c:v>
                  </c:pt>
                  <c:pt idx="24">
                    <c:v>131.1170019225236</c:v>
                  </c:pt>
                  <c:pt idx="25">
                    <c:v>125.0213057089898</c:v>
                  </c:pt>
                  <c:pt idx="26">
                    <c:v>112.7675790591804</c:v>
                  </c:pt>
                  <c:pt idx="27">
                    <c:v>135.7392246687279</c:v>
                  </c:pt>
                  <c:pt idx="28">
                    <c:v>113.8067627301872</c:v>
                  </c:pt>
                  <c:pt idx="29">
                    <c:v>99.0497735635263</c:v>
                  </c:pt>
                  <c:pt idx="30">
                    <c:v>101.8979888400174</c:v>
                  </c:pt>
                  <c:pt idx="31">
                    <c:v>98.53662630252886</c:v>
                  </c:pt>
                  <c:pt idx="32">
                    <c:v>107.5405707954099</c:v>
                  </c:pt>
                  <c:pt idx="33">
                    <c:v>106.3482150922238</c:v>
                  </c:pt>
                  <c:pt idx="34">
                    <c:v>130.407199570475</c:v>
                  </c:pt>
                </c:numCache>
              </c:numRef>
            </c:minus>
          </c:errBars>
          <c:xVal>
            <c:numRef>
              <c:f>'H_0.15(same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'H_0.15(same d0)'!$T$7:$T$41</c:f>
              <c:numCache>
                <c:formatCode>0</c:formatCode>
                <c:ptCount val="35"/>
                <c:pt idx="0">
                  <c:v>-212.8487660473597</c:v>
                </c:pt>
                <c:pt idx="1">
                  <c:v>-113.055215037831</c:v>
                </c:pt>
                <c:pt idx="2">
                  <c:v>-27.75294594980814</c:v>
                </c:pt>
                <c:pt idx="3">
                  <c:v>-74.5421896973659</c:v>
                </c:pt>
                <c:pt idx="4">
                  <c:v>-14.84901799402193</c:v>
                </c:pt>
                <c:pt idx="5">
                  <c:v>-162.402832070306</c:v>
                </c:pt>
                <c:pt idx="6">
                  <c:v>-7.382236159476848</c:v>
                </c:pt>
                <c:pt idx="7">
                  <c:v>-239.6687036392519</c:v>
                </c:pt>
                <c:pt idx="8">
                  <c:v>-308.1691260880625</c:v>
                </c:pt>
                <c:pt idx="9">
                  <c:v>-242.0355442231314</c:v>
                </c:pt>
                <c:pt idx="10">
                  <c:v>-53.40647314471676</c:v>
                </c:pt>
                <c:pt idx="11">
                  <c:v>25.23585797083994</c:v>
                </c:pt>
                <c:pt idx="12">
                  <c:v>172.1967191792455</c:v>
                </c:pt>
                <c:pt idx="13">
                  <c:v>123.427524183725</c:v>
                </c:pt>
                <c:pt idx="14">
                  <c:v>158.6522437527468</c:v>
                </c:pt>
                <c:pt idx="15">
                  <c:v>231.8411980311595</c:v>
                </c:pt>
                <c:pt idx="16">
                  <c:v>156.2476193736516</c:v>
                </c:pt>
                <c:pt idx="17">
                  <c:v>217.1246554701394</c:v>
                </c:pt>
                <c:pt idx="18">
                  <c:v>238.521938987834</c:v>
                </c:pt>
                <c:pt idx="19">
                  <c:v>260.1932738548931</c:v>
                </c:pt>
                <c:pt idx="20">
                  <c:v>254.9773712539623</c:v>
                </c:pt>
                <c:pt idx="21">
                  <c:v>121.0602730342456</c:v>
                </c:pt>
                <c:pt idx="22">
                  <c:v>-55.28213322361281</c:v>
                </c:pt>
                <c:pt idx="23">
                  <c:v>-52.37869751690374</c:v>
                </c:pt>
                <c:pt idx="24">
                  <c:v>17.73581991484165</c:v>
                </c:pt>
                <c:pt idx="25">
                  <c:v>-292.2156988457793</c:v>
                </c:pt>
                <c:pt idx="26">
                  <c:v>-270.2318461417755</c:v>
                </c:pt>
                <c:pt idx="27">
                  <c:v>-279.5946336283197</c:v>
                </c:pt>
                <c:pt idx="28">
                  <c:v>-62.91605228273844</c:v>
                </c:pt>
                <c:pt idx="29">
                  <c:v>-176.8888128171853</c:v>
                </c:pt>
                <c:pt idx="30">
                  <c:v>-35.09934336271052</c:v>
                </c:pt>
                <c:pt idx="31">
                  <c:v>-28.10241417910298</c:v>
                </c:pt>
                <c:pt idx="32">
                  <c:v>-77.40121771309455</c:v>
                </c:pt>
                <c:pt idx="33">
                  <c:v>-23.2031950264208</c:v>
                </c:pt>
                <c:pt idx="34">
                  <c:v>-165.7897859312131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'H_0.15(same d0)'!$Q$7:$Q$41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'H_0.15(same d0)'!$V$7:$V$41</c:f>
              <c:numCache>
                <c:formatCode>0</c:formatCode>
                <c:ptCount val="35"/>
                <c:pt idx="0">
                  <c:v>-282.2309398757781</c:v>
                </c:pt>
                <c:pt idx="1">
                  <c:v>89.18392834240309</c:v>
                </c:pt>
                <c:pt idx="2">
                  <c:v>218.8088970964632</c:v>
                </c:pt>
                <c:pt idx="3">
                  <c:v>411.9081394396342</c:v>
                </c:pt>
                <c:pt idx="4">
                  <c:v>534.08332896109</c:v>
                </c:pt>
                <c:pt idx="5">
                  <c:v>456.0788445568547</c:v>
                </c:pt>
                <c:pt idx="6">
                  <c:v>576.8393269921002</c:v>
                </c:pt>
                <c:pt idx="7">
                  <c:v>199.182314051724</c:v>
                </c:pt>
                <c:pt idx="8">
                  <c:v>56.79472379200431</c:v>
                </c:pt>
                <c:pt idx="9">
                  <c:v>64.35872010553692</c:v>
                </c:pt>
                <c:pt idx="10">
                  <c:v>182.9511409733411</c:v>
                </c:pt>
                <c:pt idx="11">
                  <c:v>145.400311838413</c:v>
                </c:pt>
                <c:pt idx="12">
                  <c:v>250.2956682312909</c:v>
                </c:pt>
                <c:pt idx="13">
                  <c:v>189.639790458219</c:v>
                </c:pt>
                <c:pt idx="14">
                  <c:v>87.87387104539279</c:v>
                </c:pt>
                <c:pt idx="15">
                  <c:v>125.4945183142681</c:v>
                </c:pt>
                <c:pt idx="16">
                  <c:v>92.97001746282422</c:v>
                </c:pt>
                <c:pt idx="17">
                  <c:v>183.6483129376</c:v>
                </c:pt>
                <c:pt idx="18">
                  <c:v>196.2019966057832</c:v>
                </c:pt>
                <c:pt idx="19">
                  <c:v>373.0781277703151</c:v>
                </c:pt>
                <c:pt idx="20">
                  <c:v>222.878045388605</c:v>
                </c:pt>
                <c:pt idx="21">
                  <c:v>257.5970802725263</c:v>
                </c:pt>
                <c:pt idx="22">
                  <c:v>62.10380456151351</c:v>
                </c:pt>
                <c:pt idx="23">
                  <c:v>101.0658846475833</c:v>
                </c:pt>
                <c:pt idx="24">
                  <c:v>254.0069227148686</c:v>
                </c:pt>
                <c:pt idx="25">
                  <c:v>-9.985000220455272</c:v>
                </c:pt>
                <c:pt idx="26">
                  <c:v>125.7065142827228</c:v>
                </c:pt>
                <c:pt idx="27">
                  <c:v>188.3724792139251</c:v>
                </c:pt>
                <c:pt idx="28">
                  <c:v>463.8166482933934</c:v>
                </c:pt>
                <c:pt idx="29">
                  <c:v>343.8049542497622</c:v>
                </c:pt>
                <c:pt idx="30">
                  <c:v>422.7590545527522</c:v>
                </c:pt>
                <c:pt idx="31">
                  <c:v>396.8528722891271</c:v>
                </c:pt>
                <c:pt idx="32">
                  <c:v>158.2144112703497</c:v>
                </c:pt>
                <c:pt idx="33">
                  <c:v>184.6295428203897</c:v>
                </c:pt>
                <c:pt idx="34">
                  <c:v>-228.3749370806838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109352"/>
        <c:axId val="2140112344"/>
      </c:scatterChart>
      <c:valAx>
        <c:axId val="21401093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40112344"/>
        <c:crosses val="autoZero"/>
        <c:crossBetween val="midCat"/>
      </c:valAx>
      <c:valAx>
        <c:axId val="2140112344"/>
        <c:scaling>
          <c:orientation val="minMax"/>
          <c:max val="800.0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01093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Strains 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'H_0.15(same d0)'!$F$7:$F$39</c:f>
              <c:numCache>
                <c:formatCode>General</c:formatCode>
                <c:ptCount val="33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</c:numCache>
            </c:numRef>
          </c:xVal>
          <c:yVal>
            <c:numRef>
              <c:f>'H_0.15(same d0)'!$G$7:$G$39</c:f>
              <c:numCache>
                <c:formatCode>0</c:formatCode>
                <c:ptCount val="33"/>
                <c:pt idx="0">
                  <c:v>708.9244846646536</c:v>
                </c:pt>
                <c:pt idx="1">
                  <c:v>113.7419523989583</c:v>
                </c:pt>
                <c:pt idx="2">
                  <c:v>71.55579459290182</c:v>
                </c:pt>
                <c:pt idx="3">
                  <c:v>-135.1168127487459</c:v>
                </c:pt>
                <c:pt idx="4">
                  <c:v>-349.2831659844491</c:v>
                </c:pt>
                <c:pt idx="5">
                  <c:v>-449.0874976862763</c:v>
                </c:pt>
                <c:pt idx="6">
                  <c:v>155.6372365461767</c:v>
                </c:pt>
                <c:pt idx="7">
                  <c:v>-638.7596535882652</c:v>
                </c:pt>
                <c:pt idx="8">
                  <c:v>-62.61920740887505</c:v>
                </c:pt>
                <c:pt idx="9">
                  <c:v>-319.1108384796424</c:v>
                </c:pt>
                <c:pt idx="10">
                  <c:v>-305.2247916186753</c:v>
                </c:pt>
                <c:pt idx="11">
                  <c:v>-551.0114544846401</c:v>
                </c:pt>
                <c:pt idx="12">
                  <c:v>-635.3697064058455</c:v>
                </c:pt>
                <c:pt idx="13">
                  <c:v>-829.2920693436574</c:v>
                </c:pt>
                <c:pt idx="14">
                  <c:v>-1068.87343991358</c:v>
                </c:pt>
                <c:pt idx="15">
                  <c:v>-940.3808864680675</c:v>
                </c:pt>
                <c:pt idx="16">
                  <c:v>-955.9110581722388</c:v>
                </c:pt>
                <c:pt idx="17">
                  <c:v>-595.3595374181825</c:v>
                </c:pt>
                <c:pt idx="18">
                  <c:v>-642.5241569087414</c:v>
                </c:pt>
                <c:pt idx="19">
                  <c:v>-997.03188552202</c:v>
                </c:pt>
                <c:pt idx="20">
                  <c:v>-734.5585709038233</c:v>
                </c:pt>
                <c:pt idx="21">
                  <c:v>-699.4481996530237</c:v>
                </c:pt>
                <c:pt idx="22">
                  <c:v>-541.0029151520295</c:v>
                </c:pt>
                <c:pt idx="23">
                  <c:v>-299.9778903290453</c:v>
                </c:pt>
                <c:pt idx="24">
                  <c:v>-304.367482672847</c:v>
                </c:pt>
                <c:pt idx="25">
                  <c:v>-226.1322214727923</c:v>
                </c:pt>
                <c:pt idx="26">
                  <c:v>-29.51514418235994</c:v>
                </c:pt>
                <c:pt idx="27">
                  <c:v>-703.203591954031</c:v>
                </c:pt>
                <c:pt idx="28">
                  <c:v>-120.8301900002275</c:v>
                </c:pt>
                <c:pt idx="29">
                  <c:v>-484.6953709774207</c:v>
                </c:pt>
                <c:pt idx="30">
                  <c:v>-440.4823528362551</c:v>
                </c:pt>
                <c:pt idx="31">
                  <c:v>-273.9710908867542</c:v>
                </c:pt>
                <c:pt idx="32">
                  <c:v>17.85611571892646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'H_0.15(same d0)'!$F$7:$F$39</c:f>
              <c:numCache>
                <c:formatCode>General</c:formatCode>
                <c:ptCount val="33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</c:numCache>
            </c:numRef>
          </c:xVal>
          <c:yVal>
            <c:numRef>
              <c:f>'H_0.15(same d0)'!$I$7:$I$39</c:f>
              <c:numCache>
                <c:formatCode>0</c:formatCode>
                <c:ptCount val="33"/>
                <c:pt idx="0">
                  <c:v>-630.3618281505021</c:v>
                </c:pt>
                <c:pt idx="1">
                  <c:v>-650.7350471116278</c:v>
                </c:pt>
                <c:pt idx="2">
                  <c:v>-492.7548211529015</c:v>
                </c:pt>
                <c:pt idx="3">
                  <c:v>-945.4671069769753</c:v>
                </c:pt>
                <c:pt idx="4">
                  <c:v>-834.47489571956</c:v>
                </c:pt>
                <c:pt idx="5">
                  <c:v>-1297.569627580437</c:v>
                </c:pt>
                <c:pt idx="6">
                  <c:v>-1014.226988226305</c:v>
                </c:pt>
                <c:pt idx="7">
                  <c:v>-1149.627381677433</c:v>
                </c:pt>
                <c:pt idx="8">
                  <c:v>-1365.938874697391</c:v>
                </c:pt>
                <c:pt idx="9">
                  <c:v>-1029.404069052347</c:v>
                </c:pt>
                <c:pt idx="10">
                  <c:v>-436.305670051391</c:v>
                </c:pt>
                <c:pt idx="11">
                  <c:v>23.12818426951242</c:v>
                </c:pt>
                <c:pt idx="12">
                  <c:v>491.4968309822639</c:v>
                </c:pt>
                <c:pt idx="13">
                  <c:v>440.3104402684754</c:v>
                </c:pt>
                <c:pt idx="14">
                  <c:v>820.7387107206326</c:v>
                </c:pt>
                <c:pt idx="15">
                  <c:v>1030.068524309618</c:v>
                </c:pt>
                <c:pt idx="16">
                  <c:v>770.7339679067772</c:v>
                </c:pt>
                <c:pt idx="17">
                  <c:v>777.0757937700213</c:v>
                </c:pt>
                <c:pt idx="18">
                  <c:v>859.4659611511524</c:v>
                </c:pt>
                <c:pt idx="19">
                  <c:v>761.3640197270227</c:v>
                </c:pt>
                <c:pt idx="20">
                  <c:v>910.7111902184143</c:v>
                </c:pt>
                <c:pt idx="21">
                  <c:v>283.3289234423343</c:v>
                </c:pt>
                <c:pt idx="22">
                  <c:v>-181.2738089107409</c:v>
                </c:pt>
                <c:pt idx="23">
                  <c:v>-300.0708302045597</c:v>
                </c:pt>
                <c:pt idx="24">
                  <c:v>-254.2805115220157</c:v>
                </c:pt>
                <c:pt idx="25">
                  <c:v>-1144.534632429705</c:v>
                </c:pt>
                <c:pt idx="26">
                  <c:v>-1328.548869279794</c:v>
                </c:pt>
                <c:pt idx="27">
                  <c:v>-1281.226225626191</c:v>
                </c:pt>
                <c:pt idx="28">
                  <c:v>-985.328094673227</c:v>
                </c:pt>
                <c:pt idx="29">
                  <c:v>-1165.37813928738</c:v>
                </c:pt>
                <c:pt idx="30">
                  <c:v>-712.4122139093957</c:v>
                </c:pt>
                <c:pt idx="31">
                  <c:v>-687.5210688057292</c:v>
                </c:pt>
                <c:pt idx="32">
                  <c:v>-586.986108963487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noFill/>
            </a:ln>
          </c:spPr>
          <c:xVal>
            <c:numRef>
              <c:f>'H_0.15(same d0)'!$F$7:$F$39</c:f>
              <c:numCache>
                <c:formatCode>General</c:formatCode>
                <c:ptCount val="33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</c:numCache>
            </c:numRef>
          </c:xVal>
          <c:yVal>
            <c:numRef>
              <c:f>'H_0.15(same d0)'!$K$7:$K$39</c:f>
              <c:numCache>
                <c:formatCode>0</c:formatCode>
                <c:ptCount val="33"/>
                <c:pt idx="0">
                  <c:v>-1034.039930424937</c:v>
                </c:pt>
                <c:pt idx="1">
                  <c:v>525.9290598279158</c:v>
                </c:pt>
                <c:pt idx="2">
                  <c:v>941.7868111163132</c:v>
                </c:pt>
                <c:pt idx="3">
                  <c:v>1884.78935345648</c:v>
                </c:pt>
                <c:pt idx="4">
                  <c:v>2359.313304746545</c:v>
                </c:pt>
                <c:pt idx="5">
                  <c:v>2300.869218250316</c:v>
                </c:pt>
                <c:pt idx="6">
                  <c:v>2384.880288291961</c:v>
                </c:pt>
                <c:pt idx="7">
                  <c:v>1403.68763034279</c:v>
                </c:pt>
                <c:pt idx="8">
                  <c:v>757.4871609684522</c:v>
                </c:pt>
                <c:pt idx="9">
                  <c:v>753.253468859905</c:v>
                </c:pt>
                <c:pt idx="10">
                  <c:v>938.8659029991272</c:v>
                </c:pt>
                <c:pt idx="11">
                  <c:v>722.2668249535733</c:v>
                </c:pt>
                <c:pt idx="12">
                  <c:v>945.8907163759826</c:v>
                </c:pt>
                <c:pt idx="13">
                  <c:v>825.5454440473495</c:v>
                </c:pt>
                <c:pt idx="14">
                  <c:v>408.9372695142095</c:v>
                </c:pt>
                <c:pt idx="15">
                  <c:v>411.3242059567947</c:v>
                </c:pt>
                <c:pt idx="16">
                  <c:v>402.5733749710545</c:v>
                </c:pt>
                <c:pt idx="17">
                  <c:v>582.3043463079734</c:v>
                </c:pt>
                <c:pt idx="18">
                  <c:v>613.2408418374025</c:v>
                </c:pt>
                <c:pt idx="19">
                  <c:v>1418.148624325841</c:v>
                </c:pt>
                <c:pt idx="20">
                  <c:v>723.951476092699</c:v>
                </c:pt>
                <c:pt idx="21">
                  <c:v>1077.724892828695</c:v>
                </c:pt>
                <c:pt idx="22">
                  <c:v>501.6989200209032</c:v>
                </c:pt>
                <c:pt idx="23">
                  <c:v>592.6976478433647</c:v>
                </c:pt>
                <c:pt idx="24">
                  <c:v>1120.387722950868</c:v>
                </c:pt>
                <c:pt idx="25">
                  <c:v>497.5348868449078</c:v>
                </c:pt>
                <c:pt idx="26">
                  <c:v>975.092500462741</c:v>
                </c:pt>
                <c:pt idx="27">
                  <c:v>1441.491521819597</c:v>
                </c:pt>
                <c:pt idx="28">
                  <c:v>2079.298526860631</c:v>
                </c:pt>
                <c:pt idx="29">
                  <c:v>1864.112869102133</c:v>
                </c:pt>
                <c:pt idx="30">
                  <c:v>1951.491192144205</c:v>
                </c:pt>
                <c:pt idx="31">
                  <c:v>1784.946052463973</c:v>
                </c:pt>
                <c:pt idx="32">
                  <c:v>783.8684596674612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765288"/>
        <c:axId val="2139769016"/>
      </c:scatterChart>
      <c:valAx>
        <c:axId val="213976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769016"/>
        <c:crosses val="autoZero"/>
        <c:crossBetween val="midCat"/>
      </c:valAx>
      <c:valAx>
        <c:axId val="213976901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9765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Weld C</a:t>
            </a:r>
          </a:p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[1]C_stress_0.15!$R$7:$R$39</c:f>
              <c:numCache>
                <c:formatCode>General</c:formatCode>
                <c:ptCount val="33"/>
                <c:pt idx="0">
                  <c:v>7.054939724117252</c:v>
                </c:pt>
                <c:pt idx="1">
                  <c:v>-81.63467440087386</c:v>
                </c:pt>
                <c:pt idx="2">
                  <c:v>13.90560026102374</c:v>
                </c:pt>
                <c:pt idx="3">
                  <c:v>140.8262027553767</c:v>
                </c:pt>
                <c:pt idx="4">
                  <c:v>-43.060552525493</c:v>
                </c:pt>
                <c:pt idx="5">
                  <c:v>-125.4800388156039</c:v>
                </c:pt>
                <c:pt idx="6">
                  <c:v>-32.69997948688125</c:v>
                </c:pt>
                <c:pt idx="7">
                  <c:v>-300.7290878939698</c:v>
                </c:pt>
                <c:pt idx="8">
                  <c:v>-340.958544778252</c:v>
                </c:pt>
                <c:pt idx="9">
                  <c:v>-308.4619534033936</c:v>
                </c:pt>
                <c:pt idx="10">
                  <c:v>-261.3210753253797</c:v>
                </c:pt>
                <c:pt idx="11">
                  <c:v>-288.8849484352151</c:v>
                </c:pt>
                <c:pt idx="12">
                  <c:v>-249.6422567021667</c:v>
                </c:pt>
                <c:pt idx="13">
                  <c:v>-286.4704826156192</c:v>
                </c:pt>
                <c:pt idx="14">
                  <c:v>-282.1156376999856</c:v>
                </c:pt>
                <c:pt idx="15">
                  <c:v>-231.6338562210238</c:v>
                </c:pt>
                <c:pt idx="16">
                  <c:v>-332.370449987946</c:v>
                </c:pt>
                <c:pt idx="17">
                  <c:v>-230.5125471764898</c:v>
                </c:pt>
                <c:pt idx="18">
                  <c:v>-230.7047718784259</c:v>
                </c:pt>
                <c:pt idx="19">
                  <c:v>-312.9336791483147</c:v>
                </c:pt>
                <c:pt idx="20">
                  <c:v>-138.9116500860573</c:v>
                </c:pt>
                <c:pt idx="21">
                  <c:v>-92.30957616774943</c:v>
                </c:pt>
                <c:pt idx="22">
                  <c:v>-178.5188427595806</c:v>
                </c:pt>
                <c:pt idx="23">
                  <c:v>-137.901253885681</c:v>
                </c:pt>
                <c:pt idx="24">
                  <c:v>-151.5816300460492</c:v>
                </c:pt>
                <c:pt idx="25">
                  <c:v>-96.9065906891894</c:v>
                </c:pt>
                <c:pt idx="26">
                  <c:v>159.7771415742271</c:v>
                </c:pt>
                <c:pt idx="27">
                  <c:v>-96.4898057869532</c:v>
                </c:pt>
                <c:pt idx="28">
                  <c:v>-62.52124399090374</c:v>
                </c:pt>
                <c:pt idx="29">
                  <c:v>-31.2272063754363</c:v>
                </c:pt>
                <c:pt idx="30">
                  <c:v>-91.97927064133894</c:v>
                </c:pt>
                <c:pt idx="31">
                  <c:v>95.16820330544655</c:v>
                </c:pt>
                <c:pt idx="32">
                  <c:v>11.87684030768347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[1]C_stress_0.15!$U$7:$U$47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101.0631785862908</c:v>
                  </c:pt>
                  <c:pt idx="7">
                    <c:v>94.92178049945778</c:v>
                  </c:pt>
                  <c:pt idx="8">
                    <c:v>146.1907250693143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168.0513337996574</c:v>
                  </c:pt>
                  <c:pt idx="26">
                    <c:v>90.60855670478919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</c:numCache>
              </c:numRef>
            </c:plus>
            <c:minus>
              <c:numRef>
                <c:f>[1]C_stress_0.15!$U$7:$U$47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101.0631785862908</c:v>
                  </c:pt>
                  <c:pt idx="7">
                    <c:v>94.92178049945778</c:v>
                  </c:pt>
                  <c:pt idx="8">
                    <c:v>146.1907250693143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168.0513337996574</c:v>
                  </c:pt>
                  <c:pt idx="26">
                    <c:v>90.60855670478919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</c:numCache>
              </c:numRef>
            </c:minus>
          </c:errBars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[1]C_stress_0.15!$T$7:$T$39</c:f>
              <c:numCache>
                <c:formatCode>General</c:formatCode>
                <c:ptCount val="33"/>
                <c:pt idx="0">
                  <c:v>-168.8519665329171</c:v>
                </c:pt>
                <c:pt idx="1">
                  <c:v>-264.7915544619822</c:v>
                </c:pt>
                <c:pt idx="2">
                  <c:v>-90.71810371490361</c:v>
                </c:pt>
                <c:pt idx="3">
                  <c:v>32.09088912244771</c:v>
                </c:pt>
                <c:pt idx="4">
                  <c:v>-94.85678009461007</c:v>
                </c:pt>
                <c:pt idx="5">
                  <c:v>-233.5906266750306</c:v>
                </c:pt>
                <c:pt idx="6">
                  <c:v>-225.4335251228583</c:v>
                </c:pt>
                <c:pt idx="7">
                  <c:v>-615.6997239323984</c:v>
                </c:pt>
                <c:pt idx="8">
                  <c:v>-335.5729515549708</c:v>
                </c:pt>
                <c:pt idx="9">
                  <c:v>-206.4535634590676</c:v>
                </c:pt>
                <c:pt idx="10">
                  <c:v>74.37145441067896</c:v>
                </c:pt>
                <c:pt idx="11">
                  <c:v>81.01391910191432</c:v>
                </c:pt>
                <c:pt idx="12">
                  <c:v>131.3141182475924</c:v>
                </c:pt>
                <c:pt idx="13">
                  <c:v>253.5288270863435</c:v>
                </c:pt>
                <c:pt idx="14">
                  <c:v>291.230220819518</c:v>
                </c:pt>
                <c:pt idx="15">
                  <c:v>335.0285585654358</c:v>
                </c:pt>
                <c:pt idx="16">
                  <c:v>296.153837606413</c:v>
                </c:pt>
                <c:pt idx="17">
                  <c:v>250.2365472299723</c:v>
                </c:pt>
                <c:pt idx="18">
                  <c:v>283.8463590133987</c:v>
                </c:pt>
                <c:pt idx="19">
                  <c:v>41.93757115799104</c:v>
                </c:pt>
                <c:pt idx="20">
                  <c:v>246.9432907041166</c:v>
                </c:pt>
                <c:pt idx="21">
                  <c:v>234.5030996993225</c:v>
                </c:pt>
                <c:pt idx="22">
                  <c:v>41.17481550862369</c:v>
                </c:pt>
                <c:pt idx="23">
                  <c:v>-229.7401344164921</c:v>
                </c:pt>
                <c:pt idx="24">
                  <c:v>-283.3501522988113</c:v>
                </c:pt>
                <c:pt idx="25">
                  <c:v>-445.2187497945689</c:v>
                </c:pt>
                <c:pt idx="26">
                  <c:v>-149.6126583692117</c:v>
                </c:pt>
                <c:pt idx="27">
                  <c:v>-222.1600755240986</c:v>
                </c:pt>
                <c:pt idx="28">
                  <c:v>-112.8370807767178</c:v>
                </c:pt>
                <c:pt idx="29">
                  <c:v>-109.217329447339</c:v>
                </c:pt>
                <c:pt idx="30">
                  <c:v>-204.8177108995258</c:v>
                </c:pt>
                <c:pt idx="31">
                  <c:v>-39.99544120031297</c:v>
                </c:pt>
                <c:pt idx="32">
                  <c:v>-166.8752884636323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[1]C_stress_0.15!$V$7:$V$39</c:f>
              <c:numCache>
                <c:formatCode>General</c:formatCode>
                <c:ptCount val="33"/>
                <c:pt idx="0">
                  <c:v>7.211379354208431</c:v>
                </c:pt>
                <c:pt idx="1">
                  <c:v>-75.0789430906645</c:v>
                </c:pt>
                <c:pt idx="2">
                  <c:v>168.6652935060014</c:v>
                </c:pt>
                <c:pt idx="3">
                  <c:v>518.9282446636473</c:v>
                </c:pt>
                <c:pt idx="4">
                  <c:v>348.7988532679157</c:v>
                </c:pt>
                <c:pt idx="5">
                  <c:v>271.0856516868</c:v>
                </c:pt>
                <c:pt idx="6">
                  <c:v>131.0710214722845</c:v>
                </c:pt>
                <c:pt idx="7">
                  <c:v>-222.1640543966576</c:v>
                </c:pt>
                <c:pt idx="8">
                  <c:v>-609.0061870183442</c:v>
                </c:pt>
                <c:pt idx="9">
                  <c:v>-471.5163071935746</c:v>
                </c:pt>
                <c:pt idx="10">
                  <c:v>-377.9121847436584</c:v>
                </c:pt>
                <c:pt idx="11">
                  <c:v>-260.547482044146</c:v>
                </c:pt>
                <c:pt idx="12">
                  <c:v>-280.7181356069909</c:v>
                </c:pt>
                <c:pt idx="13">
                  <c:v>-232.3880801365916</c:v>
                </c:pt>
                <c:pt idx="14">
                  <c:v>-246.3162031824563</c:v>
                </c:pt>
                <c:pt idx="15">
                  <c:v>-198.1199432331552</c:v>
                </c:pt>
                <c:pt idx="16">
                  <c:v>-196.1436124790701</c:v>
                </c:pt>
                <c:pt idx="17">
                  <c:v>-197.8183906677908</c:v>
                </c:pt>
                <c:pt idx="18">
                  <c:v>-185.1073570971091</c:v>
                </c:pt>
                <c:pt idx="19">
                  <c:v>-441.7780109465802</c:v>
                </c:pt>
                <c:pt idx="20">
                  <c:v>-207.4376043319204</c:v>
                </c:pt>
                <c:pt idx="21">
                  <c:v>-210.1447470176993</c:v>
                </c:pt>
                <c:pt idx="22">
                  <c:v>-277.663793668859</c:v>
                </c:pt>
                <c:pt idx="23">
                  <c:v>-255.391913441341</c:v>
                </c:pt>
                <c:pt idx="24">
                  <c:v>-469.2030581368466</c:v>
                </c:pt>
                <c:pt idx="25">
                  <c:v>-67.55482995335727</c:v>
                </c:pt>
                <c:pt idx="26">
                  <c:v>548.8939069973642</c:v>
                </c:pt>
                <c:pt idx="27">
                  <c:v>409.7682556258571</c:v>
                </c:pt>
                <c:pt idx="28">
                  <c:v>296.0810219773096</c:v>
                </c:pt>
                <c:pt idx="29">
                  <c:v>106.3452580131625</c:v>
                </c:pt>
                <c:pt idx="30">
                  <c:v>-54.32068047521675</c:v>
                </c:pt>
                <c:pt idx="31">
                  <c:v>170.3081607743115</c:v>
                </c:pt>
                <c:pt idx="32">
                  <c:v>-2.437713268932586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973528"/>
        <c:axId val="-2120967544"/>
      </c:scatterChart>
      <c:valAx>
        <c:axId val="-2120973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0967544"/>
        <c:crosses val="autoZero"/>
        <c:crossBetween val="midCat"/>
      </c:valAx>
      <c:valAx>
        <c:axId val="-2120967544"/>
        <c:scaling>
          <c:orientation val="minMax"/>
          <c:max val="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0973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'H_0.15 ave d0'!$Q$7:$Q$41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'H_0.15 ave d0'!$R$7:$R$41</c:f>
              <c:numCache>
                <c:formatCode>0</c:formatCode>
                <c:ptCount val="35"/>
                <c:pt idx="0">
                  <c:v>90.08509385694921</c:v>
                </c:pt>
                <c:pt idx="1">
                  <c:v>91.0834436051432</c:v>
                </c:pt>
                <c:pt idx="2">
                  <c:v>141.9895212306354</c:v>
                </c:pt>
                <c:pt idx="3">
                  <c:v>137.4876949698118</c:v>
                </c:pt>
                <c:pt idx="4">
                  <c:v>141.2947934594994</c:v>
                </c:pt>
                <c:pt idx="5">
                  <c:v>56.16913467923094</c:v>
                </c:pt>
                <c:pt idx="6">
                  <c:v>266.4578661940154</c:v>
                </c:pt>
                <c:pt idx="7">
                  <c:v>-53.2964073425881</c:v>
                </c:pt>
                <c:pt idx="8">
                  <c:v>72.99968629216257</c:v>
                </c:pt>
                <c:pt idx="9">
                  <c:v>37.19559739258063</c:v>
                </c:pt>
                <c:pt idx="10">
                  <c:v>126.3005490024179</c:v>
                </c:pt>
                <c:pt idx="11">
                  <c:v>83.71972083816068</c:v>
                </c:pt>
                <c:pt idx="12">
                  <c:v>135.6969822326299</c:v>
                </c:pt>
                <c:pt idx="13">
                  <c:v>62.37199791253656</c:v>
                </c:pt>
                <c:pt idx="14">
                  <c:v>-8.989868473274821</c:v>
                </c:pt>
                <c:pt idx="15">
                  <c:v>50.32382187977315</c:v>
                </c:pt>
                <c:pt idx="16">
                  <c:v>16.6235310082529</c:v>
                </c:pt>
                <c:pt idx="17">
                  <c:v>138.4186352677032</c:v>
                </c:pt>
                <c:pt idx="18">
                  <c:v>137.5484164955007</c:v>
                </c:pt>
                <c:pt idx="19">
                  <c:v>115.1429702022829</c:v>
                </c:pt>
                <c:pt idx="20">
                  <c:v>129.3750921812305</c:v>
                </c:pt>
                <c:pt idx="21">
                  <c:v>109.3176148634858</c:v>
                </c:pt>
                <c:pt idx="22">
                  <c:v>40.03981160626108</c:v>
                </c:pt>
                <c:pt idx="23">
                  <c:v>104.8080163288882</c:v>
                </c:pt>
                <c:pt idx="24">
                  <c:v>166.3171947670145</c:v>
                </c:pt>
                <c:pt idx="25">
                  <c:v>22.77967624172367</c:v>
                </c:pt>
                <c:pt idx="26">
                  <c:v>110.2120156935915</c:v>
                </c:pt>
                <c:pt idx="27">
                  <c:v>-81.6856846683288</c:v>
                </c:pt>
                <c:pt idx="28">
                  <c:v>158.4234986811897</c:v>
                </c:pt>
                <c:pt idx="29">
                  <c:v>12.83633443783155</c:v>
                </c:pt>
                <c:pt idx="30">
                  <c:v>84.38180494571003</c:v>
                </c:pt>
                <c:pt idx="31">
                  <c:v>115.7242502182147</c:v>
                </c:pt>
                <c:pt idx="32">
                  <c:v>99.30141006429657</c:v>
                </c:pt>
                <c:pt idx="33">
                  <c:v>156.8128801871027</c:v>
                </c:pt>
                <c:pt idx="34">
                  <c:v>143.341572817595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'H_0.15 ave d0'!$U$7:$U$47</c:f>
                <c:numCache>
                  <c:formatCode>General</c:formatCode>
                  <c:ptCount val="41"/>
                  <c:pt idx="0">
                    <c:v>92.44718216155863</c:v>
                  </c:pt>
                  <c:pt idx="1">
                    <c:v>98.57995412511237</c:v>
                  </c:pt>
                  <c:pt idx="2">
                    <c:v>95.27630890782953</c:v>
                  </c:pt>
                  <c:pt idx="3">
                    <c:v>98.68935783677601</c:v>
                  </c:pt>
                  <c:pt idx="4">
                    <c:v>109.3573798683097</c:v>
                  </c:pt>
                  <c:pt idx="5">
                    <c:v>106.3858634152315</c:v>
                  </c:pt>
                  <c:pt idx="6">
                    <c:v>108.7826882497733</c:v>
                  </c:pt>
                  <c:pt idx="7">
                    <c:v>109.6080259594484</c:v>
                  </c:pt>
                  <c:pt idx="8">
                    <c:v>102.8832661723999</c:v>
                  </c:pt>
                  <c:pt idx="9">
                    <c:v>101.9936618480557</c:v>
                  </c:pt>
                  <c:pt idx="10">
                    <c:v>112.5169262063794</c:v>
                  </c:pt>
                  <c:pt idx="11">
                    <c:v>101.2144263699121</c:v>
                  </c:pt>
                  <c:pt idx="12">
                    <c:v>133.5977776809764</c:v>
                  </c:pt>
                  <c:pt idx="13">
                    <c:v>135.287435436806</c:v>
                  </c:pt>
                  <c:pt idx="14">
                    <c:v>146.1052782114675</c:v>
                  </c:pt>
                  <c:pt idx="15">
                    <c:v>124.5230327759739</c:v>
                  </c:pt>
                  <c:pt idx="16">
                    <c:v>123.9829510330186</c:v>
                  </c:pt>
                  <c:pt idx="17">
                    <c:v>129.958279940806</c:v>
                  </c:pt>
                  <c:pt idx="18">
                    <c:v>107.0159090136135</c:v>
                  </c:pt>
                  <c:pt idx="19">
                    <c:v>153.3962262524876</c:v>
                  </c:pt>
                  <c:pt idx="20">
                    <c:v>192.3315513761558</c:v>
                  </c:pt>
                  <c:pt idx="21">
                    <c:v>107.2145708168125</c:v>
                  </c:pt>
                  <c:pt idx="22">
                    <c:v>115.0611251389691</c:v>
                  </c:pt>
                  <c:pt idx="23">
                    <c:v>99.15254366048124</c:v>
                  </c:pt>
                  <c:pt idx="24">
                    <c:v>131.6067406571566</c:v>
                  </c:pt>
                  <c:pt idx="25">
                    <c:v>125.5088447042617</c:v>
                  </c:pt>
                  <c:pt idx="26">
                    <c:v>113.2512719711772</c:v>
                  </c:pt>
                  <c:pt idx="27">
                    <c:v>136.0471447454365</c:v>
                  </c:pt>
                  <c:pt idx="28">
                    <c:v>114.0308211778836</c:v>
                  </c:pt>
                  <c:pt idx="29">
                    <c:v>99.27163166597757</c:v>
                  </c:pt>
                  <c:pt idx="30">
                    <c:v>102.1203218642903</c:v>
                  </c:pt>
                  <c:pt idx="31">
                    <c:v>98.75847230582661</c:v>
                  </c:pt>
                  <c:pt idx="32">
                    <c:v>107.763712455479</c:v>
                  </c:pt>
                  <c:pt idx="33">
                    <c:v>106.5712056359828</c:v>
                  </c:pt>
                  <c:pt idx="34">
                    <c:v>130.6336448958814</c:v>
                  </c:pt>
                </c:numCache>
              </c:numRef>
            </c:plus>
            <c:minus>
              <c:numRef>
                <c:f>'H_0.15 ave d0'!$U$7:$U$47</c:f>
                <c:numCache>
                  <c:formatCode>General</c:formatCode>
                  <c:ptCount val="41"/>
                  <c:pt idx="0">
                    <c:v>92.44718216155863</c:v>
                  </c:pt>
                  <c:pt idx="1">
                    <c:v>98.57995412511237</c:v>
                  </c:pt>
                  <c:pt idx="2">
                    <c:v>95.27630890782953</c:v>
                  </c:pt>
                  <c:pt idx="3">
                    <c:v>98.68935783677601</c:v>
                  </c:pt>
                  <c:pt idx="4">
                    <c:v>109.3573798683097</c:v>
                  </c:pt>
                  <c:pt idx="5">
                    <c:v>106.3858634152315</c:v>
                  </c:pt>
                  <c:pt idx="6">
                    <c:v>108.7826882497733</c:v>
                  </c:pt>
                  <c:pt idx="7">
                    <c:v>109.6080259594484</c:v>
                  </c:pt>
                  <c:pt idx="8">
                    <c:v>102.8832661723999</c:v>
                  </c:pt>
                  <c:pt idx="9">
                    <c:v>101.9936618480557</c:v>
                  </c:pt>
                  <c:pt idx="10">
                    <c:v>112.5169262063794</c:v>
                  </c:pt>
                  <c:pt idx="11">
                    <c:v>101.2144263699121</c:v>
                  </c:pt>
                  <c:pt idx="12">
                    <c:v>133.5977776809764</c:v>
                  </c:pt>
                  <c:pt idx="13">
                    <c:v>135.287435436806</c:v>
                  </c:pt>
                  <c:pt idx="14">
                    <c:v>146.1052782114675</c:v>
                  </c:pt>
                  <c:pt idx="15">
                    <c:v>124.5230327759739</c:v>
                  </c:pt>
                  <c:pt idx="16">
                    <c:v>123.9829510330186</c:v>
                  </c:pt>
                  <c:pt idx="17">
                    <c:v>129.958279940806</c:v>
                  </c:pt>
                  <c:pt idx="18">
                    <c:v>107.0159090136135</c:v>
                  </c:pt>
                  <c:pt idx="19">
                    <c:v>153.3962262524876</c:v>
                  </c:pt>
                  <c:pt idx="20">
                    <c:v>192.3315513761558</c:v>
                  </c:pt>
                  <c:pt idx="21">
                    <c:v>107.2145708168125</c:v>
                  </c:pt>
                  <c:pt idx="22">
                    <c:v>115.0611251389691</c:v>
                  </c:pt>
                  <c:pt idx="23">
                    <c:v>99.15254366048124</c:v>
                  </c:pt>
                  <c:pt idx="24">
                    <c:v>131.6067406571566</c:v>
                  </c:pt>
                  <c:pt idx="25">
                    <c:v>125.5088447042617</c:v>
                  </c:pt>
                  <c:pt idx="26">
                    <c:v>113.2512719711772</c:v>
                  </c:pt>
                  <c:pt idx="27">
                    <c:v>136.0471447454365</c:v>
                  </c:pt>
                  <c:pt idx="28">
                    <c:v>114.0308211778836</c:v>
                  </c:pt>
                  <c:pt idx="29">
                    <c:v>99.27163166597757</c:v>
                  </c:pt>
                  <c:pt idx="30">
                    <c:v>102.1203218642903</c:v>
                  </c:pt>
                  <c:pt idx="31">
                    <c:v>98.75847230582661</c:v>
                  </c:pt>
                  <c:pt idx="32">
                    <c:v>107.763712455479</c:v>
                  </c:pt>
                  <c:pt idx="33">
                    <c:v>106.5712056359828</c:v>
                  </c:pt>
                  <c:pt idx="34">
                    <c:v>130.6336448958814</c:v>
                  </c:pt>
                </c:numCache>
              </c:numRef>
            </c:minus>
          </c:errBars>
          <c:xVal>
            <c:numRef>
              <c:f>'H_0.15 ave d0'!$Q$7:$Q$41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'H_0.15 ave d0'!$T$7:$T$41</c:f>
              <c:numCache>
                <c:formatCode>0</c:formatCode>
                <c:ptCount val="35"/>
                <c:pt idx="0">
                  <c:v>-140.1382286147895</c:v>
                </c:pt>
                <c:pt idx="1">
                  <c:v>-40.33015563533826</c:v>
                </c:pt>
                <c:pt idx="2">
                  <c:v>44.98452415126759</c:v>
                </c:pt>
                <c:pt idx="3">
                  <c:v>-1.811523814127705</c:v>
                </c:pt>
                <c:pt idx="4">
                  <c:v>57.8903331983991</c:v>
                </c:pt>
                <c:pt idx="5">
                  <c:v>-89.68494680654864</c:v>
                </c:pt>
                <c:pt idx="6">
                  <c:v>65.3582013271316</c:v>
                </c:pt>
                <c:pt idx="7">
                  <c:v>-141.1191121289779</c:v>
                </c:pt>
                <c:pt idx="8">
                  <c:v>-151.0788012877347</c:v>
                </c:pt>
                <c:pt idx="9">
                  <c:v>-84.92442952000153</c:v>
                </c:pt>
                <c:pt idx="10">
                  <c:v>103.7639405808209</c:v>
                </c:pt>
                <c:pt idx="11">
                  <c:v>182.4309926317901</c:v>
                </c:pt>
                <c:pt idx="12">
                  <c:v>329.43805415833</c:v>
                </c:pt>
                <c:pt idx="13">
                  <c:v>280.6535272424793</c:v>
                </c:pt>
                <c:pt idx="14">
                  <c:v>315.8893176957001</c:v>
                </c:pt>
                <c:pt idx="15">
                  <c:v>389.1012798600966</c:v>
                </c:pt>
                <c:pt idx="16">
                  <c:v>313.483937355125</c:v>
                </c:pt>
                <c:pt idx="17">
                  <c:v>374.3801119740853</c:v>
                </c:pt>
                <c:pt idx="18">
                  <c:v>395.7841221800586</c:v>
                </c:pt>
                <c:pt idx="19">
                  <c:v>417.4622744406856</c:v>
                </c:pt>
                <c:pt idx="20">
                  <c:v>412.244728070488</c:v>
                </c:pt>
                <c:pt idx="21">
                  <c:v>278.2855334014487</c:v>
                </c:pt>
                <c:pt idx="22">
                  <c:v>101.8876882923513</c:v>
                </c:pt>
                <c:pt idx="23">
                  <c:v>104.7920372661426</c:v>
                </c:pt>
                <c:pt idx="24">
                  <c:v>174.928599186535</c:v>
                </c:pt>
                <c:pt idx="25">
                  <c:v>-135.1203604124458</c:v>
                </c:pt>
                <c:pt idx="26">
                  <c:v>-113.1295939981431</c:v>
                </c:pt>
                <c:pt idx="27">
                  <c:v>-181.0529148253711</c:v>
                </c:pt>
                <c:pt idx="28">
                  <c:v>9.816305447569471</c:v>
                </c:pt>
                <c:pt idx="29">
                  <c:v>-104.1730361277349</c:v>
                </c:pt>
                <c:pt idx="30">
                  <c:v>37.63706075136146</c:v>
                </c:pt>
                <c:pt idx="31">
                  <c:v>44.63500737775484</c:v>
                </c:pt>
                <c:pt idx="32">
                  <c:v>-4.670970751635691</c:v>
                </c:pt>
                <c:pt idx="33">
                  <c:v>49.5349364712352</c:v>
                </c:pt>
                <c:pt idx="34">
                  <c:v>-93.07240215390361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'H_0.15 ave d0'!$Q$7:$Q$41</c:f>
              <c:numCache>
                <c:formatCode>0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'H_0.15 ave d0'!$V$7:$V$41</c:f>
              <c:numCache>
                <c:formatCode>0</c:formatCode>
                <c:ptCount val="35"/>
                <c:pt idx="0">
                  <c:v>-209.5262220757118</c:v>
                </c:pt>
                <c:pt idx="1">
                  <c:v>161.9426895942398</c:v>
                </c:pt>
                <c:pt idx="2">
                  <c:v>291.5865187844759</c:v>
                </c:pt>
                <c:pt idx="3">
                  <c:v>484.7138593370698</c:v>
                </c:pt>
                <c:pt idx="4">
                  <c:v>606.9068259296782</c:v>
                </c:pt>
                <c:pt idx="5">
                  <c:v>528.8909932138478</c:v>
                </c:pt>
                <c:pt idx="6">
                  <c:v>649.6690441534989</c:v>
                </c:pt>
                <c:pt idx="7">
                  <c:v>297.8242482688396</c:v>
                </c:pt>
                <c:pt idx="8">
                  <c:v>214.0090323480906</c:v>
                </c:pt>
                <c:pt idx="9">
                  <c:v>221.5754064365671</c:v>
                </c:pt>
                <c:pt idx="10">
                  <c:v>340.2051111375549</c:v>
                </c:pt>
                <c:pt idx="11">
                  <c:v>302.6424741483124</c:v>
                </c:pt>
                <c:pt idx="12">
                  <c:v>407.570809104294</c:v>
                </c:pt>
                <c:pt idx="13">
                  <c:v>346.8958615693835</c:v>
                </c:pt>
                <c:pt idx="14">
                  <c:v>245.0979444517435</c:v>
                </c:pt>
                <c:pt idx="15">
                  <c:v>282.7304182822394</c:v>
                </c:pt>
                <c:pt idx="16">
                  <c:v>250.1956928108685</c:v>
                </c:pt>
                <c:pt idx="17">
                  <c:v>340.902496872054</c:v>
                </c:pt>
                <c:pt idx="18">
                  <c:v>353.4601274172659</c:v>
                </c:pt>
                <c:pt idx="19">
                  <c:v>530.3918740048464</c:v>
                </c:pt>
                <c:pt idx="20">
                  <c:v>380.144563827851</c:v>
                </c:pt>
                <c:pt idx="21">
                  <c:v>414.8745184311749</c:v>
                </c:pt>
                <c:pt idx="22">
                  <c:v>219.3197782254946</c:v>
                </c:pt>
                <c:pt idx="23">
                  <c:v>258.2941079101745</c:v>
                </c:pt>
                <c:pt idx="24">
                  <c:v>411.2832329076197</c:v>
                </c:pt>
                <c:pt idx="25">
                  <c:v>147.2083113544725</c:v>
                </c:pt>
                <c:pt idx="26">
                  <c:v>282.9424894225468</c:v>
                </c:pt>
                <c:pt idx="27">
                  <c:v>287.0122822383306</c:v>
                </c:pt>
                <c:pt idx="28">
                  <c:v>536.6299210513822</c:v>
                </c:pt>
                <c:pt idx="29">
                  <c:v>416.6007665169086</c:v>
                </c:pt>
                <c:pt idx="30">
                  <c:v>495.5663534818685</c:v>
                </c:pt>
                <c:pt idx="31">
                  <c:v>469.6564012839655</c:v>
                </c:pt>
                <c:pt idx="32">
                  <c:v>230.9832167145516</c:v>
                </c:pt>
                <c:pt idx="33">
                  <c:v>257.4021909189083</c:v>
                </c:pt>
                <c:pt idx="34">
                  <c:v>-155.6623836204249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6212664"/>
        <c:axId val="-2056209672"/>
      </c:scatterChart>
      <c:valAx>
        <c:axId val="-20562126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56209672"/>
        <c:crosses val="autoZero"/>
        <c:crossBetween val="midCat"/>
      </c:valAx>
      <c:valAx>
        <c:axId val="-2056209672"/>
        <c:scaling>
          <c:orientation val="minMax"/>
          <c:max val="800.0"/>
          <c:min val="-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56212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Strains </a:t>
            </a:r>
          </a:p>
        </c:rich>
      </c:tx>
      <c:layout>
        <c:manualLayout>
          <c:xMode val="edge"/>
          <c:yMode val="edge"/>
          <c:x val="0.116672690788846"/>
          <c:y val="0.0459503398636686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'H_0.15 ave d0'!$F$7:$F$39</c:f>
              <c:numCache>
                <c:formatCode>General</c:formatCode>
                <c:ptCount val="33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</c:numCache>
            </c:numRef>
          </c:xVal>
          <c:yVal>
            <c:numRef>
              <c:f>'H_0.15 ave d0'!$G$7:$G$39</c:f>
              <c:numCache>
                <c:formatCode>0</c:formatCode>
                <c:ptCount val="33"/>
                <c:pt idx="0">
                  <c:v>854.5051820467708</c:v>
                </c:pt>
                <c:pt idx="1">
                  <c:v>259.2360640756853</c:v>
                </c:pt>
                <c:pt idx="2">
                  <c:v>217.0437691301239</c:v>
                </c:pt>
                <c:pt idx="3">
                  <c:v>10.34109556085457</c:v>
                </c:pt>
                <c:pt idx="4">
                  <c:v>-203.856414074374</c:v>
                </c:pt>
                <c:pt idx="5">
                  <c:v>-303.6752650673311</c:v>
                </c:pt>
                <c:pt idx="6">
                  <c:v>301.1374429974494</c:v>
                </c:pt>
                <c:pt idx="7">
                  <c:v>-441.6992975534062</c:v>
                </c:pt>
                <c:pt idx="8">
                  <c:v>251.7237345239224</c:v>
                </c:pt>
                <c:pt idx="9">
                  <c:v>-4.848527927535047</c:v>
                </c:pt>
                <c:pt idx="10">
                  <c:v>9.041884187602886</c:v>
                </c:pt>
                <c:pt idx="11">
                  <c:v>-236.8220448194001</c:v>
                </c:pt>
                <c:pt idx="12">
                  <c:v>-321.2068158222947</c:v>
                </c:pt>
                <c:pt idx="13">
                  <c:v>-515.1901407035683</c:v>
                </c:pt>
                <c:pt idx="14">
                  <c:v>-754.8468267025411</c:v>
                </c:pt>
                <c:pt idx="15">
                  <c:v>-626.313880000368</c:v>
                </c:pt>
                <c:pt idx="16">
                  <c:v>-641.848933810115</c:v>
                </c:pt>
                <c:pt idx="17">
                  <c:v>-281.1840691327991</c:v>
                </c:pt>
                <c:pt idx="18">
                  <c:v>-328.3635154170461</c:v>
                </c:pt>
                <c:pt idx="19">
                  <c:v>-682.9826880112095</c:v>
                </c:pt>
                <c:pt idx="20">
                  <c:v>-420.4268615922926</c:v>
                </c:pt>
                <c:pt idx="21">
                  <c:v>-385.3054529529491</c:v>
                </c:pt>
                <c:pt idx="22">
                  <c:v>-226.8103591760717</c:v>
                </c:pt>
                <c:pt idx="23">
                  <c:v>14.29043490690623</c:v>
                </c:pt>
                <c:pt idx="24">
                  <c:v>9.89946263932371</c:v>
                </c:pt>
                <c:pt idx="25">
                  <c:v>88.15931808161899</c:v>
                </c:pt>
                <c:pt idx="26">
                  <c:v>284.8382044307201</c:v>
                </c:pt>
                <c:pt idx="27">
                  <c:v>-506.1559433816249</c:v>
                </c:pt>
                <c:pt idx="28">
                  <c:v>24.62979664310545</c:v>
                </c:pt>
                <c:pt idx="29">
                  <c:v>-339.2883185051687</c:v>
                </c:pt>
                <c:pt idx="30">
                  <c:v>-295.0688683617926</c:v>
                </c:pt>
                <c:pt idx="31">
                  <c:v>-128.5333827593957</c:v>
                </c:pt>
                <c:pt idx="32">
                  <c:v>163.3362781576368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'H_0.15 ave d0'!$F$7:$F$39</c:f>
              <c:numCache>
                <c:formatCode>General</c:formatCode>
                <c:ptCount val="33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</c:numCache>
            </c:numRef>
          </c:xVal>
          <c:yVal>
            <c:numRef>
              <c:f>'H_0.15 ave d0'!$I$7:$I$39</c:f>
              <c:numCache>
                <c:formatCode>0</c:formatCode>
                <c:ptCount val="33"/>
                <c:pt idx="0">
                  <c:v>-484.975966879709</c:v>
                </c:pt>
                <c:pt idx="1">
                  <c:v>-505.352149687116</c:v>
                </c:pt>
                <c:pt idx="2">
                  <c:v>-347.3489411498344</c:v>
                </c:pt>
                <c:pt idx="3">
                  <c:v>-800.1270864547935</c:v>
                </c:pt>
                <c:pt idx="4">
                  <c:v>-689.1187283207756</c:v>
                </c:pt>
                <c:pt idx="5">
                  <c:v>-1152.280830075503</c:v>
                </c:pt>
                <c:pt idx="6">
                  <c:v>-868.896970773511</c:v>
                </c:pt>
                <c:pt idx="7">
                  <c:v>-952.6677617651289</c:v>
                </c:pt>
                <c:pt idx="8">
                  <c:v>-1052.005647759117</c:v>
                </c:pt>
                <c:pt idx="9">
                  <c:v>-715.365048146195</c:v>
                </c:pt>
                <c:pt idx="10">
                  <c:v>-122.0802011744159</c:v>
                </c:pt>
                <c:pt idx="11">
                  <c:v>337.4980819798983</c:v>
                </c:pt>
                <c:pt idx="12">
                  <c:v>806.0139662908693</c:v>
                </c:pt>
                <c:pt idx="13">
                  <c:v>754.8114844888256</c:v>
                </c:pt>
                <c:pt idx="14">
                  <c:v>1135.359347371495</c:v>
                </c:pt>
                <c:pt idx="15">
                  <c:v>1344.754966430605</c:v>
                </c:pt>
                <c:pt idx="16">
                  <c:v>1085.338884935323</c:v>
                </c:pt>
                <c:pt idx="17">
                  <c:v>1091.682704431606</c:v>
                </c:pt>
                <c:pt idx="18">
                  <c:v>1174.0987722022</c:v>
                </c:pt>
                <c:pt idx="19">
                  <c:v>1075.965991194043</c:v>
                </c:pt>
                <c:pt idx="20">
                  <c:v>1225.360110854296</c:v>
                </c:pt>
                <c:pt idx="21">
                  <c:v>597.780618540653</c:v>
                </c:pt>
                <c:pt idx="22">
                  <c:v>133.0318324520897</c:v>
                </c:pt>
                <c:pt idx="23">
                  <c:v>14.19746581456842</c:v>
                </c:pt>
                <c:pt idx="24">
                  <c:v>60.00217926198801</c:v>
                </c:pt>
                <c:pt idx="25">
                  <c:v>-830.5318042699122</c:v>
                </c:pt>
                <c:pt idx="26">
                  <c:v>-1014.60388832119</c:v>
                </c:pt>
                <c:pt idx="27">
                  <c:v>-1084.292555204416</c:v>
                </c:pt>
                <c:pt idx="28">
                  <c:v>-839.9938730797757</c:v>
                </c:pt>
                <c:pt idx="29">
                  <c:v>-1020.070110886646</c:v>
                </c:pt>
                <c:pt idx="30">
                  <c:v>-567.0382891289116</c:v>
                </c:pt>
                <c:pt idx="31">
                  <c:v>-542.143522922071</c:v>
                </c:pt>
                <c:pt idx="32">
                  <c:v>-441.5939374986963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noFill/>
            </a:ln>
          </c:spPr>
          <c:xVal>
            <c:numRef>
              <c:f>'H_0.15 ave d0'!$F$7:$F$39</c:f>
              <c:numCache>
                <c:formatCode>General</c:formatCode>
                <c:ptCount val="33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3.000000000000004</c:v>
                </c:pt>
                <c:pt idx="21">
                  <c:v>4.000000000000004</c:v>
                </c:pt>
                <c:pt idx="22">
                  <c:v>5.000000000000004</c:v>
                </c:pt>
                <c:pt idx="23">
                  <c:v>6.000000000000004</c:v>
                </c:pt>
                <c:pt idx="24">
                  <c:v>7.000000000000004</c:v>
                </c:pt>
                <c:pt idx="25">
                  <c:v>8.000000000000003</c:v>
                </c:pt>
                <c:pt idx="26">
                  <c:v>9.000000000000003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</c:numCache>
            </c:numRef>
          </c:xVal>
          <c:yVal>
            <c:numRef>
              <c:f>'H_0.15 ave d0'!$K$7:$K$39</c:f>
              <c:numCache>
                <c:formatCode>0</c:formatCode>
                <c:ptCount val="33"/>
                <c:pt idx="0">
                  <c:v>-888.6879288341661</c:v>
                </c:pt>
                <c:pt idx="1">
                  <c:v>671.50804073952</c:v>
                </c:pt>
                <c:pt idx="2">
                  <c:v>1087.426300352468</c:v>
                </c:pt>
                <c:pt idx="3">
                  <c:v>2030.566051879447</c:v>
                </c:pt>
                <c:pt idx="4">
                  <c:v>2505.159047570303</c:v>
                </c:pt>
                <c:pt idx="5">
                  <c:v>2446.706457315895</c:v>
                </c:pt>
                <c:pt idx="6">
                  <c:v>2530.729751125353</c:v>
                </c:pt>
                <c:pt idx="7">
                  <c:v>1601.184516913082</c:v>
                </c:pt>
                <c:pt idx="8">
                  <c:v>1072.141747940231</c:v>
                </c:pt>
                <c:pt idx="9">
                  <c:v>1067.906724692022</c:v>
                </c:pt>
                <c:pt idx="10">
                  <c:v>1253.5775184284</c:v>
                </c:pt>
                <c:pt idx="11">
                  <c:v>1036.910338076028</c:v>
                </c:pt>
                <c:pt idx="12">
                  <c:v>1260.604540521933</c:v>
                </c:pt>
                <c:pt idx="13">
                  <c:v>1140.221429663541</c:v>
                </c:pt>
                <c:pt idx="14">
                  <c:v>723.4822666793834</c:v>
                </c:pt>
                <c:pt idx="15">
                  <c:v>725.869953613981</c:v>
                </c:pt>
                <c:pt idx="16">
                  <c:v>717.1163712232852</c:v>
                </c:pt>
                <c:pt idx="17">
                  <c:v>896.903852928878</c:v>
                </c:pt>
                <c:pt idx="18">
                  <c:v>927.8500754004966</c:v>
                </c:pt>
                <c:pt idx="19">
                  <c:v>1733.010934112797</c:v>
                </c:pt>
                <c:pt idx="20">
                  <c:v>1038.595518897135</c:v>
                </c:pt>
                <c:pt idx="21">
                  <c:v>1392.480167804515</c:v>
                </c:pt>
                <c:pt idx="22">
                  <c:v>816.2730829721957</c:v>
                </c:pt>
                <c:pt idx="23">
                  <c:v>907.300422288936</c:v>
                </c:pt>
                <c:pt idx="24">
                  <c:v>1435.156411821026</c:v>
                </c:pt>
                <c:pt idx="25">
                  <c:v>812.1077405557941</c:v>
                </c:pt>
                <c:pt idx="26">
                  <c:v>1289.81550612646</c:v>
                </c:pt>
                <c:pt idx="27">
                  <c:v>1638.995864075303</c:v>
                </c:pt>
                <c:pt idx="28">
                  <c:v>2225.103526796953</c:v>
                </c:pt>
                <c:pt idx="29">
                  <c:v>2009.886559045825</c:v>
                </c:pt>
                <c:pt idx="30">
                  <c:v>2097.277595848584</c:v>
                </c:pt>
                <c:pt idx="31">
                  <c:v>1930.708223441337</c:v>
                </c:pt>
                <c:pt idx="32">
                  <c:v>929.4849713954842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3952184"/>
        <c:axId val="-2113957448"/>
      </c:scatterChart>
      <c:valAx>
        <c:axId val="-2113952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3957448"/>
        <c:crosses val="autoZero"/>
        <c:crossBetween val="midCat"/>
      </c:valAx>
      <c:valAx>
        <c:axId val="-211395744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1139521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Weld C</a:t>
            </a:r>
          </a:p>
          <a:p>
            <a:pPr>
              <a:defRPr/>
            </a:pPr>
            <a:r>
              <a:rPr lang="en-US"/>
              <a:t>Stresses _0.15</a:t>
            </a:r>
          </a:p>
        </c:rich>
      </c:tx>
      <c:layout>
        <c:manualLayout>
          <c:xMode val="edge"/>
          <c:yMode val="edge"/>
          <c:x val="0.152577729153213"/>
          <c:y val="0.0391428821060881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Norm</c:v>
          </c:tx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[1]C_stress_0.15!$R$7:$R$39</c:f>
              <c:numCache>
                <c:formatCode>General</c:formatCode>
                <c:ptCount val="33"/>
                <c:pt idx="0">
                  <c:v>7.054939724117252</c:v>
                </c:pt>
                <c:pt idx="1">
                  <c:v>-81.63467440087386</c:v>
                </c:pt>
                <c:pt idx="2">
                  <c:v>13.90560026102374</c:v>
                </c:pt>
                <c:pt idx="3">
                  <c:v>140.8262027553767</c:v>
                </c:pt>
                <c:pt idx="4">
                  <c:v>-43.060552525493</c:v>
                </c:pt>
                <c:pt idx="5">
                  <c:v>-125.4800388156039</c:v>
                </c:pt>
                <c:pt idx="6">
                  <c:v>-32.69997948688125</c:v>
                </c:pt>
                <c:pt idx="7">
                  <c:v>-300.7290878939698</c:v>
                </c:pt>
                <c:pt idx="8">
                  <c:v>-340.958544778252</c:v>
                </c:pt>
                <c:pt idx="9">
                  <c:v>-308.4619534033936</c:v>
                </c:pt>
                <c:pt idx="10">
                  <c:v>-261.3210753253797</c:v>
                </c:pt>
                <c:pt idx="11">
                  <c:v>-288.8849484352151</c:v>
                </c:pt>
                <c:pt idx="12">
                  <c:v>-249.6422567021667</c:v>
                </c:pt>
                <c:pt idx="13">
                  <c:v>-286.4704826156192</c:v>
                </c:pt>
                <c:pt idx="14">
                  <c:v>-282.1156376999856</c:v>
                </c:pt>
                <c:pt idx="15">
                  <c:v>-231.6338562210238</c:v>
                </c:pt>
                <c:pt idx="16">
                  <c:v>-332.370449987946</c:v>
                </c:pt>
                <c:pt idx="17">
                  <c:v>-230.5125471764898</c:v>
                </c:pt>
                <c:pt idx="18">
                  <c:v>-230.7047718784259</c:v>
                </c:pt>
                <c:pt idx="19">
                  <c:v>-312.9336791483147</c:v>
                </c:pt>
                <c:pt idx="20">
                  <c:v>-138.9116500860573</c:v>
                </c:pt>
                <c:pt idx="21">
                  <c:v>-92.30957616774943</c:v>
                </c:pt>
                <c:pt idx="22">
                  <c:v>-178.5188427595806</c:v>
                </c:pt>
                <c:pt idx="23">
                  <c:v>-137.901253885681</c:v>
                </c:pt>
                <c:pt idx="24">
                  <c:v>-151.5816300460492</c:v>
                </c:pt>
                <c:pt idx="25">
                  <c:v>-96.9065906891894</c:v>
                </c:pt>
                <c:pt idx="26">
                  <c:v>159.7771415742271</c:v>
                </c:pt>
                <c:pt idx="27">
                  <c:v>-96.4898057869532</c:v>
                </c:pt>
                <c:pt idx="28">
                  <c:v>-62.52124399090374</c:v>
                </c:pt>
                <c:pt idx="29">
                  <c:v>-31.2272063754363</c:v>
                </c:pt>
                <c:pt idx="30">
                  <c:v>-91.97927064133894</c:v>
                </c:pt>
                <c:pt idx="31">
                  <c:v>95.16820330544655</c:v>
                </c:pt>
                <c:pt idx="32">
                  <c:v>11.87684030768347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errBars>
            <c:errDir val="y"/>
            <c:errBarType val="both"/>
            <c:errValType val="cust"/>
            <c:noEndCap val="0"/>
            <c:plus>
              <c:numRef>
                <c:f>[1]C_stress_0.15!$U$7:$U$47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101.0631785862908</c:v>
                  </c:pt>
                  <c:pt idx="7">
                    <c:v>94.92178049945778</c:v>
                  </c:pt>
                  <c:pt idx="8">
                    <c:v>146.1907250693143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168.0513337996574</c:v>
                  </c:pt>
                  <c:pt idx="26">
                    <c:v>90.60855670478919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</c:numCache>
              </c:numRef>
            </c:plus>
            <c:minus>
              <c:numRef>
                <c:f>[1]C_stress_0.15!$U$7:$U$47</c:f>
                <c:numCache>
                  <c:formatCode>General</c:formatCode>
                  <c:ptCount val="41"/>
                  <c:pt idx="0">
                    <c:v>88.19200813259026</c:v>
                  </c:pt>
                  <c:pt idx="1">
                    <c:v>98.57073324177173</c:v>
                  </c:pt>
                  <c:pt idx="2">
                    <c:v>74.47287745182783</c:v>
                  </c:pt>
                  <c:pt idx="3">
                    <c:v>94.4282531099635</c:v>
                  </c:pt>
                  <c:pt idx="4">
                    <c:v>107.1599937262108</c:v>
                  </c:pt>
                  <c:pt idx="5">
                    <c:v>84.60166091396471</c:v>
                  </c:pt>
                  <c:pt idx="6">
                    <c:v>101.0631785862908</c:v>
                  </c:pt>
                  <c:pt idx="7">
                    <c:v>94.92178049945778</c:v>
                  </c:pt>
                  <c:pt idx="8">
                    <c:v>146.1907250693143</c:v>
                  </c:pt>
                  <c:pt idx="9">
                    <c:v>147.305776797482</c:v>
                  </c:pt>
                  <c:pt idx="10">
                    <c:v>126.9128798036058</c:v>
                  </c:pt>
                  <c:pt idx="11">
                    <c:v>155.1308052877938</c:v>
                  </c:pt>
                  <c:pt idx="12">
                    <c:v>159.0722323965713</c:v>
                  </c:pt>
                  <c:pt idx="13">
                    <c:v>180.6202638948267</c:v>
                  </c:pt>
                  <c:pt idx="14">
                    <c:v>210.2370883030053</c:v>
                  </c:pt>
                  <c:pt idx="15">
                    <c:v>173.8191293429386</c:v>
                  </c:pt>
                  <c:pt idx="16">
                    <c:v>177.0769367567547</c:v>
                  </c:pt>
                  <c:pt idx="17">
                    <c:v>273.2949626335712</c:v>
                  </c:pt>
                  <c:pt idx="18">
                    <c:v>193.0315344505604</c:v>
                  </c:pt>
                  <c:pt idx="19">
                    <c:v>138.1958389616848</c:v>
                  </c:pt>
                  <c:pt idx="20">
                    <c:v>156.5085412946559</c:v>
                  </c:pt>
                  <c:pt idx="21">
                    <c:v>153.0640105010181</c:v>
                  </c:pt>
                  <c:pt idx="22">
                    <c:v>223.647536685532</c:v>
                  </c:pt>
                  <c:pt idx="23">
                    <c:v>188.5889797223383</c:v>
                  </c:pt>
                  <c:pt idx="24">
                    <c:v>164.1790735250696</c:v>
                  </c:pt>
                  <c:pt idx="25">
                    <c:v>168.0513337996574</c:v>
                  </c:pt>
                  <c:pt idx="26">
                    <c:v>90.60855670478919</c:v>
                  </c:pt>
                  <c:pt idx="27">
                    <c:v>100.3948124489517</c:v>
                  </c:pt>
                  <c:pt idx="28">
                    <c:v>98.17882155110345</c:v>
                  </c:pt>
                  <c:pt idx="29">
                    <c:v>106.4427476802497</c:v>
                  </c:pt>
                  <c:pt idx="30">
                    <c:v>81.63187703176702</c:v>
                  </c:pt>
                  <c:pt idx="31">
                    <c:v>86.37761672910866</c:v>
                  </c:pt>
                  <c:pt idx="32">
                    <c:v>115.3604671058337</c:v>
                  </c:pt>
                </c:numCache>
              </c:numRef>
            </c:minus>
          </c:errBars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[1]C_stress_0.15!$T$7:$T$39</c:f>
              <c:numCache>
                <c:formatCode>General</c:formatCode>
                <c:ptCount val="33"/>
                <c:pt idx="0">
                  <c:v>-168.8519665329171</c:v>
                </c:pt>
                <c:pt idx="1">
                  <c:v>-264.7915544619822</c:v>
                </c:pt>
                <c:pt idx="2">
                  <c:v>-90.71810371490361</c:v>
                </c:pt>
                <c:pt idx="3">
                  <c:v>32.09088912244771</c:v>
                </c:pt>
                <c:pt idx="4">
                  <c:v>-94.85678009461007</c:v>
                </c:pt>
                <c:pt idx="5">
                  <c:v>-233.5906266750306</c:v>
                </c:pt>
                <c:pt idx="6">
                  <c:v>-225.4335251228583</c:v>
                </c:pt>
                <c:pt idx="7">
                  <c:v>-615.6997239323984</c:v>
                </c:pt>
                <c:pt idx="8">
                  <c:v>-335.5729515549708</c:v>
                </c:pt>
                <c:pt idx="9">
                  <c:v>-206.4535634590676</c:v>
                </c:pt>
                <c:pt idx="10">
                  <c:v>74.37145441067896</c:v>
                </c:pt>
                <c:pt idx="11">
                  <c:v>81.01391910191432</c:v>
                </c:pt>
                <c:pt idx="12">
                  <c:v>131.3141182475924</c:v>
                </c:pt>
                <c:pt idx="13">
                  <c:v>253.5288270863435</c:v>
                </c:pt>
                <c:pt idx="14">
                  <c:v>291.230220819518</c:v>
                </c:pt>
                <c:pt idx="15">
                  <c:v>335.0285585654358</c:v>
                </c:pt>
                <c:pt idx="16">
                  <c:v>296.153837606413</c:v>
                </c:pt>
                <c:pt idx="17">
                  <c:v>250.2365472299723</c:v>
                </c:pt>
                <c:pt idx="18">
                  <c:v>283.8463590133987</c:v>
                </c:pt>
                <c:pt idx="19">
                  <c:v>41.93757115799104</c:v>
                </c:pt>
                <c:pt idx="20">
                  <c:v>246.9432907041166</c:v>
                </c:pt>
                <c:pt idx="21">
                  <c:v>234.5030996993225</c:v>
                </c:pt>
                <c:pt idx="22">
                  <c:v>41.17481550862369</c:v>
                </c:pt>
                <c:pt idx="23">
                  <c:v>-229.7401344164921</c:v>
                </c:pt>
                <c:pt idx="24">
                  <c:v>-283.3501522988113</c:v>
                </c:pt>
                <c:pt idx="25">
                  <c:v>-445.2187497945689</c:v>
                </c:pt>
                <c:pt idx="26">
                  <c:v>-149.6126583692117</c:v>
                </c:pt>
                <c:pt idx="27">
                  <c:v>-222.1600755240986</c:v>
                </c:pt>
                <c:pt idx="28">
                  <c:v>-112.8370807767178</c:v>
                </c:pt>
                <c:pt idx="29">
                  <c:v>-109.217329447339</c:v>
                </c:pt>
                <c:pt idx="30">
                  <c:v>-204.8177108995258</c:v>
                </c:pt>
                <c:pt idx="31">
                  <c:v>-39.99544120031297</c:v>
                </c:pt>
                <c:pt idx="32">
                  <c:v>-166.8752884636323</c:v>
                </c:pt>
              </c:numCache>
            </c:numRef>
          </c:yVal>
          <c:smooth val="0"/>
        </c:ser>
        <c:ser>
          <c:idx val="2"/>
          <c:order val="2"/>
          <c:tx>
            <c:v>Long</c:v>
          </c:tx>
          <c:xVal>
            <c:numRef>
              <c:f>[1]C_stress_0.15!$Q$7:$Q$39</c:f>
              <c:numCache>
                <c:formatCode>General</c:formatCode>
                <c:ptCount val="33"/>
                <c:pt idx="0">
                  <c:v>-16.0</c:v>
                </c:pt>
                <c:pt idx="1">
                  <c:v>-15.0</c:v>
                </c:pt>
                <c:pt idx="2">
                  <c:v>-14.0</c:v>
                </c:pt>
                <c:pt idx="3">
                  <c:v>-13.0</c:v>
                </c:pt>
                <c:pt idx="4">
                  <c:v>-12.0</c:v>
                </c:pt>
                <c:pt idx="5">
                  <c:v>-11.0</c:v>
                </c:pt>
                <c:pt idx="6">
                  <c:v>-10.0</c:v>
                </c:pt>
                <c:pt idx="7">
                  <c:v>-9.0</c:v>
                </c:pt>
                <c:pt idx="8">
                  <c:v>-8.0</c:v>
                </c:pt>
                <c:pt idx="9">
                  <c:v>-7.0</c:v>
                </c:pt>
                <c:pt idx="10">
                  <c:v>-6.0</c:v>
                </c:pt>
                <c:pt idx="11">
                  <c:v>-5.0</c:v>
                </c:pt>
                <c:pt idx="12">
                  <c:v>-4.0</c:v>
                </c:pt>
                <c:pt idx="13">
                  <c:v>-3.0</c:v>
                </c:pt>
                <c:pt idx="14">
                  <c:v>-2.0</c:v>
                </c:pt>
                <c:pt idx="15">
                  <c:v>-1.0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3.0</c:v>
                </c:pt>
                <c:pt idx="20">
                  <c:v>4.0</c:v>
                </c:pt>
                <c:pt idx="21">
                  <c:v>5.0</c:v>
                </c:pt>
                <c:pt idx="22">
                  <c:v>6.0</c:v>
                </c:pt>
                <c:pt idx="23">
                  <c:v>7.0</c:v>
                </c:pt>
                <c:pt idx="24">
                  <c:v>8.0</c:v>
                </c:pt>
                <c:pt idx="25">
                  <c:v>9.0</c:v>
                </c:pt>
                <c:pt idx="26">
                  <c:v>10.0</c:v>
                </c:pt>
                <c:pt idx="27">
                  <c:v>11.0</c:v>
                </c:pt>
                <c:pt idx="28">
                  <c:v>12.00000000000001</c:v>
                </c:pt>
                <c:pt idx="29">
                  <c:v>13.00000000000001</c:v>
                </c:pt>
                <c:pt idx="30">
                  <c:v>14.00000000000001</c:v>
                </c:pt>
                <c:pt idx="31">
                  <c:v>15.00000000000001</c:v>
                </c:pt>
                <c:pt idx="32">
                  <c:v>16.00000000000001</c:v>
                </c:pt>
              </c:numCache>
            </c:numRef>
          </c:xVal>
          <c:yVal>
            <c:numRef>
              <c:f>[1]C_stress_0.15!$V$7:$V$39</c:f>
              <c:numCache>
                <c:formatCode>General</c:formatCode>
                <c:ptCount val="33"/>
                <c:pt idx="0">
                  <c:v>7.211379354208431</c:v>
                </c:pt>
                <c:pt idx="1">
                  <c:v>-75.0789430906645</c:v>
                </c:pt>
                <c:pt idx="2">
                  <c:v>168.6652935060014</c:v>
                </c:pt>
                <c:pt idx="3">
                  <c:v>518.9282446636473</c:v>
                </c:pt>
                <c:pt idx="4">
                  <c:v>348.7988532679157</c:v>
                </c:pt>
                <c:pt idx="5">
                  <c:v>271.0856516868</c:v>
                </c:pt>
                <c:pt idx="6">
                  <c:v>131.0710214722845</c:v>
                </c:pt>
                <c:pt idx="7">
                  <c:v>-222.1640543966576</c:v>
                </c:pt>
                <c:pt idx="8">
                  <c:v>-609.0061870183442</c:v>
                </c:pt>
                <c:pt idx="9">
                  <c:v>-471.5163071935746</c:v>
                </c:pt>
                <c:pt idx="10">
                  <c:v>-377.9121847436584</c:v>
                </c:pt>
                <c:pt idx="11">
                  <c:v>-260.547482044146</c:v>
                </c:pt>
                <c:pt idx="12">
                  <c:v>-280.7181356069909</c:v>
                </c:pt>
                <c:pt idx="13">
                  <c:v>-232.3880801365916</c:v>
                </c:pt>
                <c:pt idx="14">
                  <c:v>-246.3162031824563</c:v>
                </c:pt>
                <c:pt idx="15">
                  <c:v>-198.1199432331552</c:v>
                </c:pt>
                <c:pt idx="16">
                  <c:v>-196.1436124790701</c:v>
                </c:pt>
                <c:pt idx="17">
                  <c:v>-197.8183906677908</c:v>
                </c:pt>
                <c:pt idx="18">
                  <c:v>-185.1073570971091</c:v>
                </c:pt>
                <c:pt idx="19">
                  <c:v>-441.7780109465802</c:v>
                </c:pt>
                <c:pt idx="20">
                  <c:v>-207.4376043319204</c:v>
                </c:pt>
                <c:pt idx="21">
                  <c:v>-210.1447470176993</c:v>
                </c:pt>
                <c:pt idx="22">
                  <c:v>-277.663793668859</c:v>
                </c:pt>
                <c:pt idx="23">
                  <c:v>-255.391913441341</c:v>
                </c:pt>
                <c:pt idx="24">
                  <c:v>-469.2030581368466</c:v>
                </c:pt>
                <c:pt idx="25">
                  <c:v>-67.55482995335727</c:v>
                </c:pt>
                <c:pt idx="26">
                  <c:v>548.8939069973642</c:v>
                </c:pt>
                <c:pt idx="27">
                  <c:v>409.7682556258571</c:v>
                </c:pt>
                <c:pt idx="28">
                  <c:v>296.0810219773096</c:v>
                </c:pt>
                <c:pt idx="29">
                  <c:v>106.3452580131625</c:v>
                </c:pt>
                <c:pt idx="30">
                  <c:v>-54.32068047521675</c:v>
                </c:pt>
                <c:pt idx="31">
                  <c:v>170.3081607743115</c:v>
                </c:pt>
                <c:pt idx="32">
                  <c:v>-2.437713268932586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608120"/>
        <c:axId val="-2081615128"/>
      </c:scatterChart>
      <c:valAx>
        <c:axId val="-2081608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1615128"/>
        <c:crosses val="autoZero"/>
        <c:crossBetween val="midCat"/>
      </c:valAx>
      <c:valAx>
        <c:axId val="-2081615128"/>
        <c:scaling>
          <c:orientation val="minMax"/>
          <c:max val="8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1608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4" Type="http://schemas.openxmlformats.org/officeDocument/2006/relationships/chart" Target="../charts/chart13.xml"/><Relationship Id="rId5" Type="http://schemas.openxmlformats.org/officeDocument/2006/relationships/chart" Target="../charts/chart14.xml"/><Relationship Id="rId6" Type="http://schemas.openxmlformats.org/officeDocument/2006/relationships/chart" Target="../charts/chart15.xml"/><Relationship Id="rId7" Type="http://schemas.openxmlformats.org/officeDocument/2006/relationships/chart" Target="../charts/chart16.xml"/><Relationship Id="rId8" Type="http://schemas.openxmlformats.org/officeDocument/2006/relationships/chart" Target="../charts/chart17.xml"/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4" Type="http://schemas.openxmlformats.org/officeDocument/2006/relationships/chart" Target="../charts/chart21.xml"/><Relationship Id="rId5" Type="http://schemas.openxmlformats.org/officeDocument/2006/relationships/chart" Target="../charts/chart22.xml"/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4" Type="http://schemas.openxmlformats.org/officeDocument/2006/relationships/chart" Target="../charts/chart26.xml"/><Relationship Id="rId5" Type="http://schemas.openxmlformats.org/officeDocument/2006/relationships/chart" Target="../charts/chart27.xml"/><Relationship Id="rId6" Type="http://schemas.openxmlformats.org/officeDocument/2006/relationships/chart" Target="../charts/chart28.xml"/><Relationship Id="rId1" Type="http://schemas.openxmlformats.org/officeDocument/2006/relationships/chart" Target="../charts/chart23.xml"/><Relationship Id="rId2" Type="http://schemas.openxmlformats.org/officeDocument/2006/relationships/chart" Target="../charts/chart2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4" Type="http://schemas.openxmlformats.org/officeDocument/2006/relationships/chart" Target="../charts/chart32.xml"/><Relationship Id="rId5" Type="http://schemas.openxmlformats.org/officeDocument/2006/relationships/chart" Target="../charts/chart33.xml"/><Relationship Id="rId6" Type="http://schemas.openxmlformats.org/officeDocument/2006/relationships/chart" Target="../charts/chart34.xml"/><Relationship Id="rId7" Type="http://schemas.openxmlformats.org/officeDocument/2006/relationships/chart" Target="../charts/chart35.xml"/><Relationship Id="rId8" Type="http://schemas.openxmlformats.org/officeDocument/2006/relationships/chart" Target="../charts/chart36.xml"/><Relationship Id="rId1" Type="http://schemas.openxmlformats.org/officeDocument/2006/relationships/chart" Target="../charts/chart29.xml"/><Relationship Id="rId2" Type="http://schemas.openxmlformats.org/officeDocument/2006/relationships/chart" Target="../charts/chart3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Relationship Id="rId2" Type="http://schemas.openxmlformats.org/officeDocument/2006/relationships/chart" Target="../charts/chart38.xml"/><Relationship Id="rId3" Type="http://schemas.openxmlformats.org/officeDocument/2006/relationships/chart" Target="../charts/chart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626533</xdr:colOff>
      <xdr:row>41</xdr:row>
      <xdr:rowOff>33867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51</xdr:col>
      <xdr:colOff>486834</xdr:colOff>
      <xdr:row>1</xdr:row>
      <xdr:rowOff>12700</xdr:rowOff>
    </xdr:from>
    <xdr:to>
      <xdr:col>75</xdr:col>
      <xdr:colOff>548097</xdr:colOff>
      <xdr:row>41</xdr:row>
      <xdr:rowOff>29634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626533</xdr:colOff>
      <xdr:row>41</xdr:row>
      <xdr:rowOff>33867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48</xdr:col>
      <xdr:colOff>626534</xdr:colOff>
      <xdr:row>1</xdr:row>
      <xdr:rowOff>0</xdr:rowOff>
    </xdr:from>
    <xdr:to>
      <xdr:col>73</xdr:col>
      <xdr:colOff>14697</xdr:colOff>
      <xdr:row>41</xdr:row>
      <xdr:rowOff>16934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626533</xdr:colOff>
      <xdr:row>41</xdr:row>
      <xdr:rowOff>33867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48</xdr:col>
      <xdr:colOff>626534</xdr:colOff>
      <xdr:row>1</xdr:row>
      <xdr:rowOff>0</xdr:rowOff>
    </xdr:from>
    <xdr:to>
      <xdr:col>73</xdr:col>
      <xdr:colOff>14697</xdr:colOff>
      <xdr:row>41</xdr:row>
      <xdr:rowOff>16934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42</xdr:row>
      <xdr:rowOff>172604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49</xdr:col>
      <xdr:colOff>0</xdr:colOff>
      <xdr:row>45</xdr:row>
      <xdr:rowOff>0</xdr:rowOff>
    </xdr:from>
    <xdr:to>
      <xdr:col>73</xdr:col>
      <xdr:colOff>116297</xdr:colOff>
      <xdr:row>86</xdr:row>
      <xdr:rowOff>172604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74</xdr:col>
      <xdr:colOff>0</xdr:colOff>
      <xdr:row>45</xdr:row>
      <xdr:rowOff>0</xdr:rowOff>
    </xdr:from>
    <xdr:to>
      <xdr:col>98</xdr:col>
      <xdr:colOff>116297</xdr:colOff>
      <xdr:row>86</xdr:row>
      <xdr:rowOff>172604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74</xdr:col>
      <xdr:colOff>0</xdr:colOff>
      <xdr:row>1</xdr:row>
      <xdr:rowOff>0</xdr:rowOff>
    </xdr:from>
    <xdr:to>
      <xdr:col>98</xdr:col>
      <xdr:colOff>116297</xdr:colOff>
      <xdr:row>42</xdr:row>
      <xdr:rowOff>172604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0</xdr:colOff>
      <xdr:row>79</xdr:row>
      <xdr:rowOff>0</xdr:rowOff>
    </xdr:from>
    <xdr:to>
      <xdr:col>19</xdr:col>
      <xdr:colOff>548097</xdr:colOff>
      <xdr:row>120</xdr:row>
      <xdr:rowOff>172604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123</xdr:row>
      <xdr:rowOff>0</xdr:rowOff>
    </xdr:from>
    <xdr:to>
      <xdr:col>19</xdr:col>
      <xdr:colOff>548097</xdr:colOff>
      <xdr:row>164</xdr:row>
      <xdr:rowOff>172604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469900</xdr:colOff>
      <xdr:row>0</xdr:row>
      <xdr:rowOff>139122</xdr:rowOff>
    </xdr:from>
    <xdr:to>
      <xdr:col>40</xdr:col>
      <xdr:colOff>317501</xdr:colOff>
      <xdr:row>29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419100</xdr:colOff>
      <xdr:row>31</xdr:row>
      <xdr:rowOff>38100</xdr:rowOff>
    </xdr:from>
    <xdr:to>
      <xdr:col>43</xdr:col>
      <xdr:colOff>292100</xdr:colOff>
      <xdr:row>65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0</xdr:colOff>
      <xdr:row>1</xdr:row>
      <xdr:rowOff>0</xdr:rowOff>
    </xdr:from>
    <xdr:to>
      <xdr:col>64</xdr:col>
      <xdr:colOff>546100</xdr:colOff>
      <xdr:row>35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38</xdr:row>
      <xdr:rowOff>0</xdr:rowOff>
    </xdr:from>
    <xdr:to>
      <xdr:col>64</xdr:col>
      <xdr:colOff>546100</xdr:colOff>
      <xdr:row>72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45</xdr:col>
      <xdr:colOff>0</xdr:colOff>
      <xdr:row>74</xdr:row>
      <xdr:rowOff>0</xdr:rowOff>
    </xdr:from>
    <xdr:to>
      <xdr:col>64</xdr:col>
      <xdr:colOff>546100</xdr:colOff>
      <xdr:row>108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42</xdr:row>
      <xdr:rowOff>172604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49</xdr:col>
      <xdr:colOff>0</xdr:colOff>
      <xdr:row>45</xdr:row>
      <xdr:rowOff>0</xdr:rowOff>
    </xdr:from>
    <xdr:to>
      <xdr:col>73</xdr:col>
      <xdr:colOff>116297</xdr:colOff>
      <xdr:row>86</xdr:row>
      <xdr:rowOff>172604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74</xdr:col>
      <xdr:colOff>0</xdr:colOff>
      <xdr:row>45</xdr:row>
      <xdr:rowOff>0</xdr:rowOff>
    </xdr:from>
    <xdr:to>
      <xdr:col>98</xdr:col>
      <xdr:colOff>116297</xdr:colOff>
      <xdr:row>86</xdr:row>
      <xdr:rowOff>172604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74</xdr:col>
      <xdr:colOff>0</xdr:colOff>
      <xdr:row>1</xdr:row>
      <xdr:rowOff>0</xdr:rowOff>
    </xdr:from>
    <xdr:to>
      <xdr:col>98</xdr:col>
      <xdr:colOff>116297</xdr:colOff>
      <xdr:row>42</xdr:row>
      <xdr:rowOff>172604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631881</xdr:colOff>
      <xdr:row>42</xdr:row>
      <xdr:rowOff>172026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1</xdr:row>
      <xdr:rowOff>0</xdr:rowOff>
    </xdr:from>
    <xdr:to>
      <xdr:col>73</xdr:col>
      <xdr:colOff>116297</xdr:colOff>
      <xdr:row>42</xdr:row>
      <xdr:rowOff>172604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49</xdr:col>
      <xdr:colOff>0</xdr:colOff>
      <xdr:row>45</xdr:row>
      <xdr:rowOff>0</xdr:rowOff>
    </xdr:from>
    <xdr:to>
      <xdr:col>73</xdr:col>
      <xdr:colOff>116297</xdr:colOff>
      <xdr:row>86</xdr:row>
      <xdr:rowOff>172604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74</xdr:col>
      <xdr:colOff>0</xdr:colOff>
      <xdr:row>45</xdr:row>
      <xdr:rowOff>0</xdr:rowOff>
    </xdr:from>
    <xdr:to>
      <xdr:col>98</xdr:col>
      <xdr:colOff>116297</xdr:colOff>
      <xdr:row>86</xdr:row>
      <xdr:rowOff>172604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74</xdr:col>
      <xdr:colOff>0</xdr:colOff>
      <xdr:row>1</xdr:row>
      <xdr:rowOff>0</xdr:rowOff>
    </xdr:from>
    <xdr:to>
      <xdr:col>98</xdr:col>
      <xdr:colOff>116297</xdr:colOff>
      <xdr:row>42</xdr:row>
      <xdr:rowOff>172604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0</xdr:colOff>
      <xdr:row>79</xdr:row>
      <xdr:rowOff>0</xdr:rowOff>
    </xdr:from>
    <xdr:to>
      <xdr:col>19</xdr:col>
      <xdr:colOff>548097</xdr:colOff>
      <xdr:row>120</xdr:row>
      <xdr:rowOff>172604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123</xdr:row>
      <xdr:rowOff>0</xdr:rowOff>
    </xdr:from>
    <xdr:to>
      <xdr:col>19</xdr:col>
      <xdr:colOff>548097</xdr:colOff>
      <xdr:row>164</xdr:row>
      <xdr:rowOff>172604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515584</xdr:colOff>
      <xdr:row>0</xdr:row>
      <xdr:rowOff>177222</xdr:rowOff>
    </xdr:from>
    <xdr:to>
      <xdr:col>47</xdr:col>
      <xdr:colOff>626533</xdr:colOff>
      <xdr:row>41</xdr:row>
      <xdr:rowOff>33867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48</xdr:col>
      <xdr:colOff>116297</xdr:colOff>
      <xdr:row>86</xdr:row>
      <xdr:rowOff>172604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48</xdr:col>
      <xdr:colOff>626534</xdr:colOff>
      <xdr:row>1</xdr:row>
      <xdr:rowOff>0</xdr:rowOff>
    </xdr:from>
    <xdr:to>
      <xdr:col>73</xdr:col>
      <xdr:colOff>14697</xdr:colOff>
      <xdr:row>41</xdr:row>
      <xdr:rowOff>16934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/Documents/Chalk%20River_Sep_2013/Weld%20C_final/3.%20Weld%20C%20strains/Weld%20C_stres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_stress_0.15"/>
      <sheetName val="C_stress_2.5"/>
      <sheetName val="C_stress_depth"/>
      <sheetName val="C_stress_Xray"/>
    </sheetNames>
    <sheetDataSet>
      <sheetData sheetId="0">
        <row r="7">
          <cell r="Q7">
            <v>-16</v>
          </cell>
          <cell r="R7">
            <v>7.0549397241172516</v>
          </cell>
          <cell r="T7">
            <v>-168.85196653291712</v>
          </cell>
          <cell r="U7">
            <v>88.19200813259026</v>
          </cell>
          <cell r="V7">
            <v>7.2113793542084315</v>
          </cell>
        </row>
        <row r="8">
          <cell r="Q8">
            <v>-15</v>
          </cell>
          <cell r="R8">
            <v>-81.634674400873863</v>
          </cell>
          <cell r="T8">
            <v>-264.79155446198217</v>
          </cell>
          <cell r="U8">
            <v>98.570733241771734</v>
          </cell>
          <cell r="V8">
            <v>-75.078943090664495</v>
          </cell>
        </row>
        <row r="9">
          <cell r="Q9">
            <v>-14</v>
          </cell>
          <cell r="R9">
            <v>13.905600261023741</v>
          </cell>
          <cell r="T9">
            <v>-90.71810371490362</v>
          </cell>
          <cell r="U9">
            <v>74.472877451827827</v>
          </cell>
          <cell r="V9">
            <v>168.66529350600143</v>
          </cell>
        </row>
        <row r="10">
          <cell r="Q10">
            <v>-13</v>
          </cell>
          <cell r="R10">
            <v>140.8262027553767</v>
          </cell>
          <cell r="T10">
            <v>32.090889122447706</v>
          </cell>
          <cell r="U10">
            <v>94.428253109963507</v>
          </cell>
          <cell r="V10">
            <v>518.92824466364732</v>
          </cell>
        </row>
        <row r="11">
          <cell r="Q11">
            <v>-12</v>
          </cell>
          <cell r="R11">
            <v>-43.060552525493001</v>
          </cell>
          <cell r="T11">
            <v>-94.856780094610073</v>
          </cell>
          <cell r="U11">
            <v>107.15999372621079</v>
          </cell>
          <cell r="V11">
            <v>348.79885326791566</v>
          </cell>
        </row>
        <row r="12">
          <cell r="Q12">
            <v>-11</v>
          </cell>
          <cell r="R12">
            <v>-125.48003881560393</v>
          </cell>
          <cell r="T12">
            <v>-233.59062667503059</v>
          </cell>
          <cell r="U12">
            <v>84.601660913964707</v>
          </cell>
          <cell r="V12">
            <v>271.08565168680002</v>
          </cell>
        </row>
        <row r="13">
          <cell r="Q13">
            <v>-10</v>
          </cell>
          <cell r="R13">
            <v>-32.699979486881254</v>
          </cell>
          <cell r="T13">
            <v>-225.4335251228583</v>
          </cell>
          <cell r="U13">
            <v>101.06317858629077</v>
          </cell>
          <cell r="V13">
            <v>131.07102147228454</v>
          </cell>
        </row>
        <row r="14">
          <cell r="Q14">
            <v>-9</v>
          </cell>
          <cell r="R14">
            <v>-300.72908789396985</v>
          </cell>
          <cell r="T14">
            <v>-615.69972393239846</v>
          </cell>
          <cell r="U14">
            <v>94.921780499457782</v>
          </cell>
          <cell r="V14">
            <v>-222.16405439665758</v>
          </cell>
        </row>
        <row r="15">
          <cell r="Q15">
            <v>-8</v>
          </cell>
          <cell r="R15">
            <v>-340.95854477825202</v>
          </cell>
          <cell r="T15">
            <v>-335.57295155497081</v>
          </cell>
          <cell r="U15">
            <v>146.19072506931425</v>
          </cell>
          <cell r="V15">
            <v>-609.00618701834424</v>
          </cell>
        </row>
        <row r="16">
          <cell r="Q16">
            <v>-7</v>
          </cell>
          <cell r="R16">
            <v>-308.46195340339358</v>
          </cell>
          <cell r="T16">
            <v>-206.45356345906762</v>
          </cell>
          <cell r="U16">
            <v>147.305776797482</v>
          </cell>
          <cell r="V16">
            <v>-471.51630719357456</v>
          </cell>
        </row>
        <row r="17">
          <cell r="Q17">
            <v>-6</v>
          </cell>
          <cell r="R17">
            <v>-261.3210753253797</v>
          </cell>
          <cell r="T17">
            <v>74.371454410678965</v>
          </cell>
          <cell r="U17">
            <v>126.91287980360578</v>
          </cell>
          <cell r="V17">
            <v>-377.91218474365843</v>
          </cell>
        </row>
        <row r="18">
          <cell r="Q18">
            <v>-5</v>
          </cell>
          <cell r="R18">
            <v>-288.88494843521505</v>
          </cell>
          <cell r="T18">
            <v>81.013919101914325</v>
          </cell>
          <cell r="U18">
            <v>155.13080528779381</v>
          </cell>
          <cell r="V18">
            <v>-260.54748204414608</v>
          </cell>
        </row>
        <row r="19">
          <cell r="Q19">
            <v>-4</v>
          </cell>
          <cell r="R19">
            <v>-249.64225670216666</v>
          </cell>
          <cell r="T19">
            <v>131.3141182475924</v>
          </cell>
          <cell r="U19">
            <v>159.07223239657125</v>
          </cell>
          <cell r="V19">
            <v>-280.71813560699087</v>
          </cell>
        </row>
        <row r="20">
          <cell r="Q20">
            <v>-3</v>
          </cell>
          <cell r="R20">
            <v>-286.47048261561923</v>
          </cell>
          <cell r="T20">
            <v>253.52882708634348</v>
          </cell>
          <cell r="U20">
            <v>180.62026389482673</v>
          </cell>
          <cell r="V20">
            <v>-232.38808013659161</v>
          </cell>
        </row>
        <row r="21">
          <cell r="Q21">
            <v>-2</v>
          </cell>
          <cell r="R21">
            <v>-282.1156376999856</v>
          </cell>
          <cell r="T21">
            <v>291.23022081951802</v>
          </cell>
          <cell r="U21">
            <v>210.23708830300529</v>
          </cell>
          <cell r="V21">
            <v>-246.31620318245635</v>
          </cell>
        </row>
        <row r="22">
          <cell r="Q22">
            <v>-1</v>
          </cell>
          <cell r="R22">
            <v>-231.63385622102382</v>
          </cell>
          <cell r="T22">
            <v>335.02855856543579</v>
          </cell>
          <cell r="U22">
            <v>173.8191293429386</v>
          </cell>
          <cell r="V22">
            <v>-198.1199432331552</v>
          </cell>
        </row>
        <row r="23">
          <cell r="Q23">
            <v>0</v>
          </cell>
          <cell r="R23">
            <v>-332.37044998794602</v>
          </cell>
          <cell r="T23">
            <v>296.15383760641294</v>
          </cell>
          <cell r="U23">
            <v>177.07693675675472</v>
          </cell>
          <cell r="V23">
            <v>-196.14361247907013</v>
          </cell>
        </row>
        <row r="24">
          <cell r="Q24">
            <v>1</v>
          </cell>
          <cell r="R24">
            <v>-230.51254717648979</v>
          </cell>
          <cell r="T24">
            <v>250.2365472299723</v>
          </cell>
          <cell r="U24">
            <v>273.29496263357123</v>
          </cell>
          <cell r="V24">
            <v>-197.81839066779082</v>
          </cell>
        </row>
        <row r="25">
          <cell r="Q25">
            <v>2</v>
          </cell>
          <cell r="R25">
            <v>-230.70477187842587</v>
          </cell>
          <cell r="T25">
            <v>283.84635901339868</v>
          </cell>
          <cell r="U25">
            <v>193.0315344505604</v>
          </cell>
          <cell r="V25">
            <v>-185.10735709710909</v>
          </cell>
        </row>
        <row r="26">
          <cell r="Q26">
            <v>3</v>
          </cell>
          <cell r="R26">
            <v>-312.9336791483147</v>
          </cell>
          <cell r="T26">
            <v>41.937571157991044</v>
          </cell>
          <cell r="U26">
            <v>138.19583896168484</v>
          </cell>
          <cell r="V26">
            <v>-441.7780109465802</v>
          </cell>
        </row>
        <row r="27">
          <cell r="Q27">
            <v>4</v>
          </cell>
          <cell r="R27">
            <v>-138.91165008605731</v>
          </cell>
          <cell r="T27">
            <v>246.94329070411663</v>
          </cell>
          <cell r="U27">
            <v>156.50854129465591</v>
          </cell>
          <cell r="V27">
            <v>-207.43760433192043</v>
          </cell>
        </row>
        <row r="28">
          <cell r="Q28">
            <v>5</v>
          </cell>
          <cell r="R28">
            <v>-92.309576167749427</v>
          </cell>
          <cell r="T28">
            <v>234.50309969932255</v>
          </cell>
          <cell r="U28">
            <v>153.06401050101812</v>
          </cell>
          <cell r="V28">
            <v>-210.14474701769927</v>
          </cell>
        </row>
        <row r="29">
          <cell r="Q29">
            <v>6</v>
          </cell>
          <cell r="R29">
            <v>-178.51884275958062</v>
          </cell>
          <cell r="T29">
            <v>41.174815508623695</v>
          </cell>
          <cell r="U29">
            <v>223.64753668553197</v>
          </cell>
          <cell r="V29">
            <v>-277.663793668859</v>
          </cell>
        </row>
        <row r="30">
          <cell r="Q30">
            <v>7</v>
          </cell>
          <cell r="R30">
            <v>-137.90125388568092</v>
          </cell>
          <cell r="T30">
            <v>-229.74013441649208</v>
          </cell>
          <cell r="U30">
            <v>188.58897972233825</v>
          </cell>
          <cell r="V30">
            <v>-255.39191344134102</v>
          </cell>
        </row>
        <row r="31">
          <cell r="Q31">
            <v>8</v>
          </cell>
          <cell r="R31">
            <v>-151.58163004604924</v>
          </cell>
          <cell r="T31">
            <v>-283.35015229881128</v>
          </cell>
          <cell r="U31">
            <v>164.17907352506955</v>
          </cell>
          <cell r="V31">
            <v>-469.20305813684666</v>
          </cell>
        </row>
        <row r="32">
          <cell r="Q32">
            <v>9</v>
          </cell>
          <cell r="R32">
            <v>-96.906590689189414</v>
          </cell>
          <cell r="T32">
            <v>-445.21874979456885</v>
          </cell>
          <cell r="U32">
            <v>168.05133379965736</v>
          </cell>
          <cell r="V32">
            <v>-67.55482995335727</v>
          </cell>
        </row>
        <row r="33">
          <cell r="Q33">
            <v>10</v>
          </cell>
          <cell r="R33">
            <v>159.77714157422713</v>
          </cell>
          <cell r="T33">
            <v>-149.61265836921174</v>
          </cell>
          <cell r="U33">
            <v>90.608556704789194</v>
          </cell>
          <cell r="V33">
            <v>548.8939069973643</v>
          </cell>
        </row>
        <row r="34">
          <cell r="Q34">
            <v>11</v>
          </cell>
          <cell r="R34">
            <v>-96.489805786953198</v>
          </cell>
          <cell r="T34">
            <v>-222.16007552409857</v>
          </cell>
          <cell r="U34">
            <v>100.39481244895168</v>
          </cell>
          <cell r="V34">
            <v>409.76825562585708</v>
          </cell>
        </row>
        <row r="35">
          <cell r="Q35">
            <v>12.000000000000014</v>
          </cell>
          <cell r="R35">
            <v>-62.521243990903741</v>
          </cell>
          <cell r="T35">
            <v>-112.83708077671781</v>
          </cell>
          <cell r="U35">
            <v>98.178821551103454</v>
          </cell>
          <cell r="V35">
            <v>296.0810219773096</v>
          </cell>
        </row>
        <row r="36">
          <cell r="Q36">
            <v>13.000000000000014</v>
          </cell>
          <cell r="R36">
            <v>-31.227206375436303</v>
          </cell>
          <cell r="T36">
            <v>-109.21732944733895</v>
          </cell>
          <cell r="U36">
            <v>106.4427476802497</v>
          </cell>
          <cell r="V36">
            <v>106.34525801316254</v>
          </cell>
        </row>
        <row r="37">
          <cell r="Q37">
            <v>14.000000000000014</v>
          </cell>
          <cell r="R37">
            <v>-91.979270641338942</v>
          </cell>
          <cell r="T37">
            <v>-204.81771089952582</v>
          </cell>
          <cell r="U37">
            <v>81.631877031767019</v>
          </cell>
          <cell r="V37">
            <v>-54.320680475216754</v>
          </cell>
        </row>
        <row r="38">
          <cell r="Q38">
            <v>15.000000000000014</v>
          </cell>
          <cell r="R38">
            <v>95.168203305446553</v>
          </cell>
          <cell r="T38">
            <v>-39.995441200312975</v>
          </cell>
          <cell r="U38">
            <v>86.377616729108667</v>
          </cell>
          <cell r="V38">
            <v>170.30816077431155</v>
          </cell>
        </row>
        <row r="39">
          <cell r="Q39">
            <v>16.000000000000014</v>
          </cell>
          <cell r="R39">
            <v>11.876840307683471</v>
          </cell>
          <cell r="T39">
            <v>-166.8752884636323</v>
          </cell>
          <cell r="U39">
            <v>115.36046710583372</v>
          </cell>
          <cell r="V39">
            <v>-2.4377132689325869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AY78"/>
  <sheetViews>
    <sheetView topLeftCell="V1" workbookViewId="0">
      <selection activeCell="AW40" sqref="AW40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4:51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4:51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3" spans="4:51">
      <c r="R3">
        <f>(2*G*G7+Q2*N7)/1000</f>
        <v>140.15663060902722</v>
      </c>
      <c r="S3">
        <f>(2*G*(G7+H7)+Q2*(N7+O7))/1000-R7</f>
        <v>78.294645522985547</v>
      </c>
      <c r="AX3">
        <v>800</v>
      </c>
      <c r="AY3">
        <v>-10</v>
      </c>
    </row>
    <row r="4" spans="4:51">
      <c r="D4" s="20" t="s">
        <v>24</v>
      </c>
      <c r="G4" s="32" t="s">
        <v>10</v>
      </c>
      <c r="H4" s="32"/>
      <c r="I4" s="32"/>
      <c r="J4" s="32"/>
      <c r="K4" s="32"/>
      <c r="L4" s="32"/>
      <c r="R4" s="31" t="s">
        <v>11</v>
      </c>
      <c r="S4" s="31"/>
      <c r="T4" s="31"/>
      <c r="U4" s="31"/>
      <c r="V4" s="31"/>
      <c r="W4" s="31"/>
      <c r="AX4">
        <v>-800</v>
      </c>
      <c r="AY4">
        <v>-10</v>
      </c>
    </row>
    <row r="5" spans="4:51">
      <c r="D5" s="4" t="s">
        <v>34</v>
      </c>
      <c r="G5" s="30" t="s">
        <v>8</v>
      </c>
      <c r="H5" s="30"/>
      <c r="I5" s="30" t="s">
        <v>7</v>
      </c>
      <c r="J5" s="30"/>
      <c r="K5" s="30" t="s">
        <v>9</v>
      </c>
      <c r="L5" s="30"/>
      <c r="N5" s="5" t="s">
        <v>17</v>
      </c>
      <c r="O5" s="7" t="s">
        <v>18</v>
      </c>
      <c r="P5" s="4"/>
      <c r="Q5" s="4"/>
      <c r="R5" s="30" t="s">
        <v>8</v>
      </c>
      <c r="S5" s="30"/>
      <c r="T5" s="30" t="s">
        <v>7</v>
      </c>
      <c r="U5" s="30"/>
      <c r="V5" s="30" t="s">
        <v>9</v>
      </c>
      <c r="W5" s="30"/>
      <c r="AY5">
        <v>9.875</v>
      </c>
    </row>
    <row r="6" spans="4:51"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5</v>
      </c>
      <c r="J6" s="5" t="s">
        <v>6</v>
      </c>
      <c r="K6" s="5" t="s">
        <v>5</v>
      </c>
      <c r="L6" s="5" t="s">
        <v>6</v>
      </c>
      <c r="N6" s="3"/>
      <c r="O6" s="3"/>
      <c r="P6" s="5" t="s">
        <v>3</v>
      </c>
      <c r="Q6" s="5" t="s">
        <v>4</v>
      </c>
      <c r="R6" s="5" t="s">
        <v>15</v>
      </c>
      <c r="S6" s="5" t="s">
        <v>16</v>
      </c>
      <c r="T6" s="5" t="s">
        <v>15</v>
      </c>
      <c r="U6" s="5" t="s">
        <v>16</v>
      </c>
      <c r="V6" s="5" t="s">
        <v>15</v>
      </c>
      <c r="W6" s="5" t="s">
        <v>16</v>
      </c>
      <c r="AY6">
        <v>9.875</v>
      </c>
    </row>
    <row r="7" spans="4:51">
      <c r="D7" s="3" t="s">
        <v>1</v>
      </c>
      <c r="E7" s="3">
        <v>0.15</v>
      </c>
      <c r="F7" s="3">
        <v>-24</v>
      </c>
      <c r="G7" s="2">
        <v>1145.6020371669897</v>
      </c>
      <c r="H7" s="2">
        <v>113.20291885416373</v>
      </c>
      <c r="I7" s="2">
        <v>-630.36182815050211</v>
      </c>
      <c r="J7" s="2">
        <v>195.0943195648116</v>
      </c>
      <c r="K7" s="2">
        <v>-1034.0399304249365</v>
      </c>
      <c r="L7" s="2">
        <v>229.64921959177821</v>
      </c>
      <c r="N7" s="2">
        <f>SUM(G7,I7,K7)</f>
        <v>-518.79972140844893</v>
      </c>
      <c r="O7" s="2">
        <f>SUM(H7,J7,L7)</f>
        <v>537.94645801075353</v>
      </c>
      <c r="P7" s="6">
        <f>E7</f>
        <v>0.15</v>
      </c>
      <c r="Q7" s="2">
        <f>F7</f>
        <v>-24</v>
      </c>
      <c r="R7" s="2">
        <f>E/1000/(1+nu)*(G7+(nu/(1-2*nu))*N7)</f>
        <v>140.15663060902725</v>
      </c>
      <c r="S7" s="2">
        <f t="shared" ref="S7:S39" si="0">E/1000/(1+nu)*(G7+H7+(nu/(1-2*nu))*(N7+O7))-R7</f>
        <v>78.294645522985576</v>
      </c>
      <c r="T7" s="2">
        <f t="shared" ref="T7:T39" si="1">E/1000/(1+nu)*(I7+(nu/(1-2*nu))*N7)</f>
        <v>-165.08715874241665</v>
      </c>
      <c r="U7" s="2">
        <f t="shared" ref="U7:U38" si="2">E/1000/(1+nu)*(I7+J7+(nu/(1-2*nu))*(N7+O7))-T7</f>
        <v>92.369730020128159</v>
      </c>
      <c r="V7" s="2">
        <f t="shared" ref="V7:V39" si="3">E/1000/(1+nu)*(K7+(nu/(1-2*nu))*N7)</f>
        <v>-234.46933257083506</v>
      </c>
      <c r="W7" s="2">
        <f t="shared" ref="W7:W38" si="4">E/1000/(1+nu)*(K7+L7+(nu/(1-2*nu))*(N7+O7))-V7</f>
        <v>98.308853462263045</v>
      </c>
    </row>
    <row r="8" spans="4:51">
      <c r="D8" s="3" t="s">
        <v>1</v>
      </c>
      <c r="E8" s="3">
        <v>0.15</v>
      </c>
      <c r="F8" s="3">
        <v>-16</v>
      </c>
      <c r="G8" s="2">
        <v>550.15978617077951</v>
      </c>
      <c r="H8" s="2">
        <v>107.62076717020136</v>
      </c>
      <c r="I8" s="2">
        <v>-650.73504711162786</v>
      </c>
      <c r="J8" s="2">
        <v>191.43808141838235</v>
      </c>
      <c r="K8" s="2">
        <v>525.92905982791581</v>
      </c>
      <c r="L8" s="2">
        <v>300.69246810075674</v>
      </c>
      <c r="N8" s="2">
        <f t="shared" ref="N8:N39" si="5">SUM(G8,I8,K8)</f>
        <v>425.35379888706746</v>
      </c>
      <c r="O8" s="2">
        <f t="shared" ref="O8:O39" si="6">SUM(H8,J8,L8)</f>
        <v>599.75131668934046</v>
      </c>
      <c r="P8" s="6">
        <f t="shared" ref="P8:P39" si="7">E8</f>
        <v>0.15</v>
      </c>
      <c r="Q8" s="2">
        <f t="shared" ref="Q8:Q39" si="8">F8</f>
        <v>-16</v>
      </c>
      <c r="R8" s="2">
        <f t="shared" ref="R8:R39" si="9">E/1000/(1+nu)*(G8+(nu/(1-2*nu))*N8)</f>
        <v>141.08178500137575</v>
      </c>
      <c r="S8" s="2">
        <f t="shared" si="0"/>
        <v>84.095119620275</v>
      </c>
      <c r="T8" s="2">
        <f t="shared" si="1"/>
        <v>-65.322014469038024</v>
      </c>
      <c r="U8" s="2">
        <f t="shared" si="2"/>
        <v>98.501220506681108</v>
      </c>
      <c r="V8" s="2">
        <f t="shared" si="3"/>
        <v>136.91712891119604</v>
      </c>
      <c r="W8" s="2">
        <f t="shared" si="4"/>
        <v>117.27931821771423</v>
      </c>
    </row>
    <row r="9" spans="4:51">
      <c r="D9" s="3" t="s">
        <v>1</v>
      </c>
      <c r="E9" s="3">
        <v>0.15</v>
      </c>
      <c r="F9" s="3">
        <v>-15</v>
      </c>
      <c r="G9" s="2">
        <v>507.95521966695947</v>
      </c>
      <c r="H9" s="2">
        <v>97.428843222720616</v>
      </c>
      <c r="I9" s="2">
        <v>-492.75482115290151</v>
      </c>
      <c r="J9" s="2">
        <v>203.6690689794446</v>
      </c>
      <c r="K9" s="2">
        <v>941.78681111631329</v>
      </c>
      <c r="L9" s="2">
        <v>249.22810206698375</v>
      </c>
      <c r="N9" s="2">
        <f t="shared" si="5"/>
        <v>956.98720963037124</v>
      </c>
      <c r="O9" s="2">
        <f t="shared" si="6"/>
        <v>550.32601426914903</v>
      </c>
      <c r="P9" s="6">
        <f t="shared" si="7"/>
        <v>0.15</v>
      </c>
      <c r="Q9" s="2">
        <f t="shared" si="8"/>
        <v>-15</v>
      </c>
      <c r="R9" s="2">
        <f t="shared" si="9"/>
        <v>191.97527943358051</v>
      </c>
      <c r="S9" s="2">
        <f t="shared" si="0"/>
        <v>76.93749023959333</v>
      </c>
      <c r="T9" s="2">
        <f t="shared" si="1"/>
        <v>19.978241167666919</v>
      </c>
      <c r="U9" s="2">
        <f t="shared" si="2"/>
        <v>95.197529041530245</v>
      </c>
      <c r="V9" s="2">
        <f t="shared" si="3"/>
        <v>266.5400842139382</v>
      </c>
      <c r="W9" s="2">
        <f t="shared" si="4"/>
        <v>103.02798785345101</v>
      </c>
    </row>
    <row r="10" spans="4:51">
      <c r="D10" s="3" t="s">
        <v>1</v>
      </c>
      <c r="E10" s="3">
        <v>0.15</v>
      </c>
      <c r="F10" s="3">
        <v>-14</v>
      </c>
      <c r="G10" s="2">
        <v>301.19242697157392</v>
      </c>
      <c r="H10" s="2">
        <v>92.942170754063284</v>
      </c>
      <c r="I10" s="2">
        <v>-945.46710697697529</v>
      </c>
      <c r="J10" s="2">
        <v>225.34049918000824</v>
      </c>
      <c r="K10" s="2">
        <v>1884.7893534564796</v>
      </c>
      <c r="L10" s="2">
        <v>229.1866865274983</v>
      </c>
      <c r="N10" s="2">
        <f t="shared" si="5"/>
        <v>1240.5146734510781</v>
      </c>
      <c r="O10" s="2">
        <f t="shared" si="6"/>
        <v>547.46935646156976</v>
      </c>
      <c r="P10" s="6">
        <f t="shared" si="7"/>
        <v>0.15</v>
      </c>
      <c r="Q10" s="2">
        <f t="shared" si="8"/>
        <v>-14</v>
      </c>
      <c r="R10" s="2">
        <f t="shared" si="9"/>
        <v>187.44874079445097</v>
      </c>
      <c r="S10" s="2">
        <f t="shared" si="0"/>
        <v>75.853896461338849</v>
      </c>
      <c r="T10" s="2">
        <f t="shared" si="1"/>
        <v>-26.820866602955938</v>
      </c>
      <c r="U10" s="2">
        <f t="shared" si="2"/>
        <v>98.609859159548137</v>
      </c>
      <c r="V10" s="2">
        <f t="shared" si="3"/>
        <v>459.62946253404414</v>
      </c>
      <c r="W10" s="2">
        <f t="shared" si="4"/>
        <v>99.27092260989798</v>
      </c>
    </row>
    <row r="11" spans="4:51">
      <c r="D11" s="3" t="s">
        <v>1</v>
      </c>
      <c r="E11" s="3">
        <v>0.15</v>
      </c>
      <c r="F11" s="3">
        <v>-13</v>
      </c>
      <c r="G11" s="2">
        <v>86.932618349722944</v>
      </c>
      <c r="H11" s="2">
        <v>89.783116131025011</v>
      </c>
      <c r="I11" s="2">
        <v>-834.4748957195601</v>
      </c>
      <c r="J11" s="2">
        <v>230.72410170069543</v>
      </c>
      <c r="K11" s="2">
        <v>2359.3133047465458</v>
      </c>
      <c r="L11" s="2">
        <v>316.02229548681817</v>
      </c>
      <c r="N11" s="2">
        <f t="shared" si="5"/>
        <v>1611.7710273767086</v>
      </c>
      <c r="O11" s="2">
        <f t="shared" si="6"/>
        <v>636.52951331853865</v>
      </c>
      <c r="P11" s="6">
        <f t="shared" si="7"/>
        <v>0.15</v>
      </c>
      <c r="Q11" s="2">
        <f t="shared" si="8"/>
        <v>-13</v>
      </c>
      <c r="R11" s="2">
        <f t="shared" si="9"/>
        <v>191.22899989818617</v>
      </c>
      <c r="S11" s="2">
        <f t="shared" si="0"/>
        <v>85.051888604235074</v>
      </c>
      <c r="T11" s="2">
        <f t="shared" si="1"/>
        <v>32.862083417528126</v>
      </c>
      <c r="U11" s="2">
        <f t="shared" si="2"/>
        <v>109.27612049902221</v>
      </c>
      <c r="V11" s="2">
        <f t="shared" si="3"/>
        <v>581.79443037264002</v>
      </c>
      <c r="W11" s="2">
        <f t="shared" si="4"/>
        <v>123.93674755601216</v>
      </c>
    </row>
    <row r="12" spans="4:51">
      <c r="D12" s="3" t="s">
        <v>1</v>
      </c>
      <c r="E12" s="3">
        <v>0.15</v>
      </c>
      <c r="F12" s="3">
        <v>-12</v>
      </c>
      <c r="G12" s="2">
        <v>-12.915264796125529</v>
      </c>
      <c r="H12" s="2">
        <v>97.153609258043218</v>
      </c>
      <c r="I12" s="2">
        <v>-1297.5696275804366</v>
      </c>
      <c r="J12" s="2">
        <v>216.12834116425188</v>
      </c>
      <c r="K12" s="2">
        <v>2300.8692182503164</v>
      </c>
      <c r="L12" s="2">
        <v>319.02323474045215</v>
      </c>
      <c r="N12" s="2">
        <f t="shared" si="5"/>
        <v>990.38432587375428</v>
      </c>
      <c r="O12" s="2">
        <f t="shared" si="6"/>
        <v>632.30518516274719</v>
      </c>
      <c r="P12" s="6">
        <f t="shared" si="7"/>
        <v>0.15</v>
      </c>
      <c r="Q12" s="2">
        <f t="shared" si="8"/>
        <v>-12</v>
      </c>
      <c r="R12" s="2">
        <f t="shared" si="9"/>
        <v>106.10347450560782</v>
      </c>
      <c r="S12" s="2">
        <f t="shared" si="0"/>
        <v>85.856656218401653</v>
      </c>
      <c r="T12" s="2">
        <f t="shared" si="1"/>
        <v>-114.69649409794566</v>
      </c>
      <c r="U12" s="2">
        <f t="shared" si="2"/>
        <v>106.30543826478127</v>
      </c>
      <c r="V12" s="2">
        <f t="shared" si="3"/>
        <v>503.78518252921504</v>
      </c>
      <c r="W12" s="2">
        <f t="shared" si="4"/>
        <v>123.99049809819064</v>
      </c>
    </row>
    <row r="13" spans="4:51">
      <c r="D13" s="3" t="s">
        <v>1</v>
      </c>
      <c r="E13" s="3">
        <v>0.15</v>
      </c>
      <c r="F13" s="3">
        <v>-11</v>
      </c>
      <c r="G13" s="2">
        <v>425.72683883683601</v>
      </c>
      <c r="H13" s="2">
        <v>117.56038726447173</v>
      </c>
      <c r="I13" s="2">
        <v>-1014.2269882263048</v>
      </c>
      <c r="J13" s="2">
        <v>210.67368936779894</v>
      </c>
      <c r="K13" s="2">
        <v>2384.8802882919613</v>
      </c>
      <c r="L13" s="2">
        <v>334.06231061785138</v>
      </c>
      <c r="N13" s="2">
        <f t="shared" si="5"/>
        <v>1796.3801389024925</v>
      </c>
      <c r="O13" s="2">
        <f t="shared" si="6"/>
        <v>662.29638725012205</v>
      </c>
      <c r="P13" s="6">
        <f t="shared" si="7"/>
        <v>0.15</v>
      </c>
      <c r="Q13" s="2">
        <f t="shared" si="8"/>
        <v>-11</v>
      </c>
      <c r="R13" s="2">
        <f t="shared" si="9"/>
        <v>269.65087811754131</v>
      </c>
      <c r="S13" s="2">
        <f t="shared" si="0"/>
        <v>92.644358916563192</v>
      </c>
      <c r="T13" s="2">
        <f t="shared" si="1"/>
        <v>22.158814091064023</v>
      </c>
      <c r="U13" s="2">
        <f t="shared" si="2"/>
        <v>108.64820771557251</v>
      </c>
      <c r="V13" s="2">
        <f t="shared" si="3"/>
        <v>606.38037724264109</v>
      </c>
      <c r="W13" s="2">
        <f t="shared" si="4"/>
        <v>129.85562699292518</v>
      </c>
    </row>
    <row r="14" spans="4:51">
      <c r="D14" s="3" t="s">
        <v>35</v>
      </c>
      <c r="E14" s="3">
        <v>0.15</v>
      </c>
      <c r="F14" s="3">
        <v>-10</v>
      </c>
      <c r="G14" s="2">
        <v>-51.091126790831055</v>
      </c>
      <c r="H14" s="2">
        <v>121.14858675829632</v>
      </c>
      <c r="I14" s="2">
        <v>-1149.6273816774333</v>
      </c>
      <c r="J14" s="2">
        <v>238.11674365712577</v>
      </c>
      <c r="K14" s="2">
        <v>1403.6876303427905</v>
      </c>
      <c r="L14" s="2">
        <v>267.68314152728271</v>
      </c>
      <c r="N14" s="2">
        <f t="shared" si="5"/>
        <v>202.96912187452608</v>
      </c>
      <c r="O14" s="2">
        <f t="shared" si="6"/>
        <v>626.94847194270483</v>
      </c>
      <c r="P14" s="6">
        <f t="shared" si="7"/>
        <v>0.15</v>
      </c>
      <c r="Q14" s="2">
        <f t="shared" si="8"/>
        <v>-10</v>
      </c>
      <c r="R14" s="2">
        <f t="shared" si="9"/>
        <v>13.418460287852206</v>
      </c>
      <c r="S14" s="2">
        <f t="shared" si="0"/>
        <v>89.394902467815513</v>
      </c>
      <c r="T14" s="2">
        <f t="shared" si="1"/>
        <v>-175.39245852078255</v>
      </c>
      <c r="U14" s="2">
        <f t="shared" si="2"/>
        <v>109.49880443480184</v>
      </c>
      <c r="V14" s="2">
        <f t="shared" si="3"/>
        <v>263.45855917019338</v>
      </c>
      <c r="W14" s="2">
        <f t="shared" si="4"/>
        <v>114.58052906873507</v>
      </c>
    </row>
    <row r="15" spans="4:51">
      <c r="D15" s="3" t="s">
        <v>0</v>
      </c>
      <c r="E15" s="3">
        <v>0.15</v>
      </c>
      <c r="F15" s="3">
        <v>-9</v>
      </c>
      <c r="G15" s="2">
        <v>880.10537677912771</v>
      </c>
      <c r="H15" s="2">
        <v>122.57290643641352</v>
      </c>
      <c r="I15" s="2">
        <v>-1365.9388746973912</v>
      </c>
      <c r="J15" s="2">
        <v>244.23039042832283</v>
      </c>
      <c r="K15" s="2">
        <v>757.48716096845226</v>
      </c>
      <c r="L15" s="2">
        <v>188.49961895840283</v>
      </c>
      <c r="N15" s="2">
        <f t="shared" si="5"/>
        <v>271.65366305018881</v>
      </c>
      <c r="O15" s="2">
        <f t="shared" si="6"/>
        <v>555.30291582313919</v>
      </c>
      <c r="P15" s="6">
        <f t="shared" si="7"/>
        <v>0.15</v>
      </c>
      <c r="Q15" s="2">
        <f t="shared" si="8"/>
        <v>-9</v>
      </c>
      <c r="R15" s="2">
        <f t="shared" si="9"/>
        <v>180.98023103002697</v>
      </c>
      <c r="S15" s="2">
        <f t="shared" si="0"/>
        <v>81.803474711914419</v>
      </c>
      <c r="T15" s="2">
        <f t="shared" si="1"/>
        <v>-205.05862469249971</v>
      </c>
      <c r="U15" s="2">
        <f t="shared" si="2"/>
        <v>102.71335477302385</v>
      </c>
      <c r="V15" s="2">
        <f t="shared" si="3"/>
        <v>159.90522518756714</v>
      </c>
      <c r="W15" s="2">
        <f t="shared" si="4"/>
        <v>93.134628426631338</v>
      </c>
    </row>
    <row r="16" spans="4:51">
      <c r="D16" s="3" t="s">
        <v>0</v>
      </c>
      <c r="E16" s="3">
        <v>0.15</v>
      </c>
      <c r="F16" s="3">
        <v>-8</v>
      </c>
      <c r="G16" s="2">
        <v>623.37192960300388</v>
      </c>
      <c r="H16" s="2">
        <v>111.90081470539781</v>
      </c>
      <c r="I16" s="2">
        <v>-1029.404069052347</v>
      </c>
      <c r="J16" s="2">
        <v>216.42173094611974</v>
      </c>
      <c r="K16" s="2">
        <v>753.25346885990496</v>
      </c>
      <c r="L16" s="2">
        <v>262.53740153814283</v>
      </c>
      <c r="N16" s="2">
        <f t="shared" si="5"/>
        <v>347.22132941056179</v>
      </c>
      <c r="O16" s="2">
        <f t="shared" si="6"/>
        <v>590.85994718966037</v>
      </c>
      <c r="P16" s="6">
        <f t="shared" si="7"/>
        <v>0.15</v>
      </c>
      <c r="Q16" s="2">
        <f t="shared" si="8"/>
        <v>-8</v>
      </c>
      <c r="R16" s="2">
        <f t="shared" si="9"/>
        <v>145.11938330479649</v>
      </c>
      <c r="S16" s="2">
        <f t="shared" si="0"/>
        <v>83.858259251359357</v>
      </c>
      <c r="T16" s="2">
        <f t="shared" si="1"/>
        <v>-138.95149146409193</v>
      </c>
      <c r="U16" s="2">
        <f t="shared" si="2"/>
        <v>101.82279173023342</v>
      </c>
      <c r="V16" s="2">
        <f t="shared" si="3"/>
        <v>167.44277286457634</v>
      </c>
      <c r="W16" s="2">
        <f t="shared" si="4"/>
        <v>109.74892261323743</v>
      </c>
    </row>
    <row r="17" spans="4:23">
      <c r="D17" s="3" t="s">
        <v>0</v>
      </c>
      <c r="E17" s="3">
        <v>0.15</v>
      </c>
      <c r="F17" s="3">
        <v>-7</v>
      </c>
      <c r="G17" s="2">
        <v>637.27106800150568</v>
      </c>
      <c r="H17" s="2">
        <v>122.13193316688489</v>
      </c>
      <c r="I17" s="2">
        <v>-436.3056700513909</v>
      </c>
      <c r="J17" s="2">
        <v>215.28259846350176</v>
      </c>
      <c r="K17" s="2">
        <v>938.86590299912723</v>
      </c>
      <c r="L17" s="2">
        <v>351.42600593479983</v>
      </c>
      <c r="N17" s="2">
        <f t="shared" si="5"/>
        <v>1139.8313009492419</v>
      </c>
      <c r="O17" s="2">
        <f t="shared" si="6"/>
        <v>688.84053756518642</v>
      </c>
      <c r="P17" s="6">
        <f t="shared" si="7"/>
        <v>0.15</v>
      </c>
      <c r="Q17" s="2">
        <f t="shared" si="8"/>
        <v>-7</v>
      </c>
      <c r="R17" s="2">
        <f t="shared" si="9"/>
        <v>234.20001335408213</v>
      </c>
      <c r="S17" s="2">
        <f t="shared" si="0"/>
        <v>96.333359809250652</v>
      </c>
      <c r="T17" s="2">
        <f t="shared" si="1"/>
        <v>49.679011501240538</v>
      </c>
      <c r="U17" s="2">
        <f t="shared" si="2"/>
        <v>112.34363040710666</v>
      </c>
      <c r="V17" s="2">
        <f t="shared" si="3"/>
        <v>286.03662561929832</v>
      </c>
      <c r="W17" s="2">
        <f t="shared" si="4"/>
        <v>135.74327856623609</v>
      </c>
    </row>
    <row r="18" spans="4:23">
      <c r="D18" s="3" t="s">
        <v>0</v>
      </c>
      <c r="E18" s="3">
        <v>0.15</v>
      </c>
      <c r="F18" s="3">
        <v>-6</v>
      </c>
      <c r="G18" s="2">
        <v>391.2526814956401</v>
      </c>
      <c r="H18" s="2">
        <v>107.87997523154576</v>
      </c>
      <c r="I18" s="2">
        <v>23.128184269512417</v>
      </c>
      <c r="J18" s="2">
        <v>231.62914678610929</v>
      </c>
      <c r="K18" s="2">
        <v>722.26682495357329</v>
      </c>
      <c r="L18" s="2">
        <v>220.32461343424541</v>
      </c>
      <c r="N18" s="2">
        <f t="shared" si="5"/>
        <v>1136.6476907187257</v>
      </c>
      <c r="O18" s="2">
        <f t="shared" si="6"/>
        <v>559.83373545190045</v>
      </c>
      <c r="P18" s="6">
        <f t="shared" si="7"/>
        <v>0.15</v>
      </c>
      <c r="Q18" s="2">
        <f t="shared" si="8"/>
        <v>-6</v>
      </c>
      <c r="R18" s="2">
        <f t="shared" si="9"/>
        <v>191.56739580442377</v>
      </c>
      <c r="S18" s="2">
        <f t="shared" si="0"/>
        <v>79.773685557973522</v>
      </c>
      <c r="T18" s="2">
        <f t="shared" si="1"/>
        <v>128.2959978436831</v>
      </c>
      <c r="U18" s="2">
        <f t="shared" si="2"/>
        <v>101.04307441891413</v>
      </c>
      <c r="V18" s="2">
        <f t="shared" si="3"/>
        <v>248.46045171125604</v>
      </c>
      <c r="W18" s="2">
        <f t="shared" si="4"/>
        <v>99.100107749062545</v>
      </c>
    </row>
    <row r="19" spans="4:23">
      <c r="D19" s="3" t="s">
        <v>0</v>
      </c>
      <c r="E19" s="3">
        <v>0.15</v>
      </c>
      <c r="F19" s="3">
        <v>-5</v>
      </c>
      <c r="G19" s="2">
        <v>306.81489799626496</v>
      </c>
      <c r="H19" s="2">
        <v>122.22473322760595</v>
      </c>
      <c r="I19" s="2">
        <v>491.49683098226393</v>
      </c>
      <c r="J19" s="2">
        <v>241.18056742061725</v>
      </c>
      <c r="K19" s="2">
        <v>945.89071637598261</v>
      </c>
      <c r="L19" s="2">
        <v>477.41421166256634</v>
      </c>
      <c r="N19" s="2">
        <f t="shared" si="5"/>
        <v>1744.2024453545114</v>
      </c>
      <c r="O19" s="2">
        <f t="shared" si="6"/>
        <v>840.81951231078961</v>
      </c>
      <c r="P19" s="6">
        <f t="shared" si="7"/>
        <v>0.15</v>
      </c>
      <c r="Q19" s="2">
        <f t="shared" si="8"/>
        <v>-5</v>
      </c>
      <c r="R19" s="2">
        <f t="shared" si="9"/>
        <v>243.50595305375776</v>
      </c>
      <c r="S19" s="2">
        <f t="shared" si="0"/>
        <v>112.97201018248734</v>
      </c>
      <c r="T19" s="2">
        <f t="shared" si="1"/>
        <v>275.24816028572633</v>
      </c>
      <c r="U19" s="2">
        <f t="shared" si="2"/>
        <v>133.41754418441116</v>
      </c>
      <c r="V19" s="2">
        <f t="shared" si="3"/>
        <v>353.34710933777171</v>
      </c>
      <c r="W19" s="2">
        <f t="shared" si="4"/>
        <v>174.02020178849614</v>
      </c>
    </row>
    <row r="20" spans="4:23">
      <c r="D20" s="3" t="s">
        <v>0</v>
      </c>
      <c r="E20" s="3">
        <v>0.15</v>
      </c>
      <c r="F20" s="3">
        <v>-4</v>
      </c>
      <c r="G20" s="2">
        <v>112.70970823101591</v>
      </c>
      <c r="H20" s="2">
        <v>102.06170460697261</v>
      </c>
      <c r="I20" s="2">
        <v>440.31044026847536</v>
      </c>
      <c r="J20" s="2">
        <v>256.87722396273824</v>
      </c>
      <c r="K20" s="2">
        <v>825.54544404734952</v>
      </c>
      <c r="L20" s="2">
        <v>472.63866391710121</v>
      </c>
      <c r="N20" s="2">
        <f t="shared" si="5"/>
        <v>1378.5655925468409</v>
      </c>
      <c r="O20" s="2">
        <f t="shared" si="6"/>
        <v>831.57759248681214</v>
      </c>
      <c r="P20" s="6">
        <f t="shared" si="7"/>
        <v>0.15</v>
      </c>
      <c r="Q20" s="2">
        <f t="shared" si="8"/>
        <v>-4</v>
      </c>
      <c r="R20" s="2">
        <f t="shared" si="9"/>
        <v>170.15259278701663</v>
      </c>
      <c r="S20" s="2">
        <f t="shared" si="0"/>
        <v>108.49565465756851</v>
      </c>
      <c r="T20" s="2">
        <f t="shared" si="1"/>
        <v>226.45896860595496</v>
      </c>
      <c r="U20" s="2">
        <f t="shared" si="2"/>
        <v>135.1045720468407</v>
      </c>
      <c r="V20" s="2">
        <f t="shared" si="3"/>
        <v>292.67123488044899</v>
      </c>
      <c r="W20" s="2">
        <f t="shared" si="4"/>
        <v>172.18856953899683</v>
      </c>
    </row>
    <row r="21" spans="4:23">
      <c r="D21" s="3" t="s">
        <v>0</v>
      </c>
      <c r="E21" s="3">
        <v>0.15</v>
      </c>
      <c r="F21" s="3">
        <v>-3</v>
      </c>
      <c r="G21" s="2">
        <v>-127.09753573086991</v>
      </c>
      <c r="H21" s="2">
        <v>108.45086661853776</v>
      </c>
      <c r="I21" s="2">
        <v>820.73871072063264</v>
      </c>
      <c r="J21" s="2">
        <v>312.18729082849552</v>
      </c>
      <c r="K21" s="2">
        <v>408.9372695142095</v>
      </c>
      <c r="L21" s="2">
        <v>422.90350237659214</v>
      </c>
      <c r="N21" s="2">
        <f t="shared" si="5"/>
        <v>1102.5784445039722</v>
      </c>
      <c r="O21" s="2">
        <f t="shared" si="6"/>
        <v>843.54165982362542</v>
      </c>
      <c r="P21" s="6">
        <f t="shared" si="7"/>
        <v>0.15</v>
      </c>
      <c r="Q21" s="2">
        <f t="shared" si="8"/>
        <v>-3</v>
      </c>
      <c r="R21" s="2">
        <f t="shared" si="9"/>
        <v>98.74962841387871</v>
      </c>
      <c r="S21" s="2">
        <f t="shared" si="0"/>
        <v>110.90236174327022</v>
      </c>
      <c r="T21" s="2">
        <f t="shared" si="1"/>
        <v>261.65898327273072</v>
      </c>
      <c r="U21" s="2">
        <f t="shared" si="2"/>
        <v>145.91955965435676</v>
      </c>
      <c r="V21" s="2">
        <f t="shared" si="3"/>
        <v>190.88061056537674</v>
      </c>
      <c r="W21" s="2">
        <f t="shared" si="4"/>
        <v>164.9489085141858</v>
      </c>
    </row>
    <row r="22" spans="4:23">
      <c r="D22" s="3" t="s">
        <v>0</v>
      </c>
      <c r="E22" s="3">
        <v>0.15</v>
      </c>
      <c r="F22" s="3">
        <v>-2</v>
      </c>
      <c r="G22" s="2">
        <v>1.516158389394378</v>
      </c>
      <c r="H22" s="2">
        <v>110.99403320391251</v>
      </c>
      <c r="I22" s="2">
        <v>1030.0685243096177</v>
      </c>
      <c r="J22" s="2">
        <v>250.68432611566413</v>
      </c>
      <c r="K22" s="2">
        <v>411.32420595679474</v>
      </c>
      <c r="L22" s="2">
        <v>381.25176497916556</v>
      </c>
      <c r="N22" s="2">
        <f t="shared" si="5"/>
        <v>1442.9088886558068</v>
      </c>
      <c r="O22" s="2">
        <f t="shared" si="6"/>
        <v>742.93012429874216</v>
      </c>
      <c r="P22" s="6">
        <f t="shared" si="7"/>
        <v>0.15</v>
      </c>
      <c r="Q22" s="2">
        <f t="shared" si="8"/>
        <v>-2</v>
      </c>
      <c r="R22" s="2">
        <f t="shared" si="9"/>
        <v>158.07874941990605</v>
      </c>
      <c r="S22" s="2">
        <f t="shared" si="0"/>
        <v>100.33508180209736</v>
      </c>
      <c r="T22" s="2">
        <f t="shared" si="1"/>
        <v>334.86118731244443</v>
      </c>
      <c r="U22" s="2">
        <f t="shared" si="2"/>
        <v>124.34435089630466</v>
      </c>
      <c r="V22" s="2">
        <f t="shared" si="3"/>
        <v>228.51450759555297</v>
      </c>
      <c r="W22" s="2">
        <f t="shared" si="4"/>
        <v>146.785629450969</v>
      </c>
    </row>
    <row r="23" spans="4:23">
      <c r="D23" s="3" t="s">
        <v>0</v>
      </c>
      <c r="E23" s="3">
        <v>0.15</v>
      </c>
      <c r="F23" s="3">
        <v>-1</v>
      </c>
      <c r="G23" s="2">
        <v>-14.028654906284086</v>
      </c>
      <c r="H23" s="2">
        <v>145.05372082128662</v>
      </c>
      <c r="I23" s="2">
        <v>770.73396790677725</v>
      </c>
      <c r="J23" s="2">
        <v>246.46838739111979</v>
      </c>
      <c r="K23" s="2">
        <v>402.57337497105448</v>
      </c>
      <c r="L23" s="2">
        <v>353.12948702538893</v>
      </c>
      <c r="N23" s="2">
        <f t="shared" si="5"/>
        <v>1159.2786879715477</v>
      </c>
      <c r="O23" s="2">
        <f t="shared" si="6"/>
        <v>744.65159523779539</v>
      </c>
      <c r="P23" s="6">
        <f t="shared" si="7"/>
        <v>0.15</v>
      </c>
      <c r="Q23" s="2">
        <f t="shared" si="8"/>
        <v>-1</v>
      </c>
      <c r="R23" s="2">
        <f>E/1000/(1+nu)*(G23+(nu/(1-2*nu))*N23)</f>
        <v>124.38493143487048</v>
      </c>
      <c r="S23" s="2">
        <f t="shared" si="0"/>
        <v>106.37737649529254</v>
      </c>
      <c r="T23" s="2">
        <f t="shared" si="1"/>
        <v>259.2660072308654</v>
      </c>
      <c r="U23" s="2">
        <f t="shared" si="2"/>
        <v>123.80802231198254</v>
      </c>
      <c r="V23" s="2">
        <f t="shared" si="3"/>
        <v>195.98840532003803</v>
      </c>
      <c r="W23" s="2">
        <f t="shared" si="4"/>
        <v>142.14039881162259</v>
      </c>
    </row>
    <row r="24" spans="4:23">
      <c r="D24" s="3" t="s">
        <v>0</v>
      </c>
      <c r="E24" s="3">
        <v>0.15</v>
      </c>
      <c r="F24" s="3">
        <v>0</v>
      </c>
      <c r="G24" s="2">
        <v>346.86278791590507</v>
      </c>
      <c r="H24" s="2">
        <v>134.97047067528604</v>
      </c>
      <c r="I24" s="2">
        <v>777.07579377002139</v>
      </c>
      <c r="J24" s="2">
        <v>237.63023522420644</v>
      </c>
      <c r="K24" s="2">
        <v>582.30434630797345</v>
      </c>
      <c r="L24" s="2">
        <v>440.54473556313985</v>
      </c>
      <c r="N24" s="2">
        <f t="shared" si="5"/>
        <v>1706.2429279938999</v>
      </c>
      <c r="O24" s="2">
        <f t="shared" si="6"/>
        <v>813.14544146263233</v>
      </c>
      <c r="P24" s="6">
        <f t="shared" si="7"/>
        <v>0.15</v>
      </c>
      <c r="Q24" s="2">
        <f t="shared" si="8"/>
        <v>0</v>
      </c>
      <c r="R24" s="2">
        <f t="shared" si="9"/>
        <v>246.23736192237902</v>
      </c>
      <c r="S24" s="2">
        <f t="shared" si="0"/>
        <v>112.13583230729017</v>
      </c>
      <c r="T24" s="2">
        <f t="shared" si="1"/>
        <v>320.1802223035553</v>
      </c>
      <c r="U24" s="2">
        <f t="shared" si="2"/>
        <v>129.78047933913587</v>
      </c>
      <c r="V24" s="2">
        <f t="shared" si="3"/>
        <v>286.70387977101581</v>
      </c>
      <c r="W24" s="2">
        <f t="shared" si="4"/>
        <v>164.65640908489002</v>
      </c>
    </row>
    <row r="25" spans="4:23">
      <c r="D25" s="3" t="s">
        <v>0</v>
      </c>
      <c r="E25" s="3">
        <v>0.15</v>
      </c>
      <c r="F25" s="3">
        <v>1</v>
      </c>
      <c r="G25" s="2">
        <v>299.65370239462072</v>
      </c>
      <c r="H25" s="2">
        <v>138.80423109355814</v>
      </c>
      <c r="I25" s="2">
        <v>859.46596115115244</v>
      </c>
      <c r="J25" s="2">
        <v>168.76196525973273</v>
      </c>
      <c r="K25" s="2">
        <v>613.24084183740251</v>
      </c>
      <c r="L25" s="2">
        <v>404.11141933531894</v>
      </c>
      <c r="N25" s="2">
        <f t="shared" si="5"/>
        <v>1772.3605053831757</v>
      </c>
      <c r="O25" s="2">
        <f t="shared" si="6"/>
        <v>711.67761568860988</v>
      </c>
      <c r="P25" s="6">
        <f t="shared" si="7"/>
        <v>0.15</v>
      </c>
      <c r="Q25" s="2">
        <f t="shared" si="8"/>
        <v>1</v>
      </c>
      <c r="R25" s="2">
        <f t="shared" si="9"/>
        <v>245.35491037536033</v>
      </c>
      <c r="S25" s="2">
        <f t="shared" si="0"/>
        <v>101.69671643514701</v>
      </c>
      <c r="T25" s="2">
        <f t="shared" si="1"/>
        <v>341.57264234913919</v>
      </c>
      <c r="U25" s="2">
        <f t="shared" si="2"/>
        <v>106.84570199495829</v>
      </c>
      <c r="V25" s="2">
        <f t="shared" si="3"/>
        <v>299.25269996708846</v>
      </c>
      <c r="W25" s="2">
        <f t="shared" si="4"/>
        <v>147.29638941419967</v>
      </c>
    </row>
    <row r="26" spans="4:23">
      <c r="D26" s="3" t="s">
        <v>0</v>
      </c>
      <c r="E26" s="3">
        <v>0.15</v>
      </c>
      <c r="F26" s="3">
        <v>2</v>
      </c>
      <c r="G26" s="2">
        <v>-55.188250298554401</v>
      </c>
      <c r="H26" s="2">
        <v>115.49917675108807</v>
      </c>
      <c r="I26" s="2">
        <v>761.36401972702265</v>
      </c>
      <c r="J26" s="2">
        <v>276.69266703702124</v>
      </c>
      <c r="K26" s="2">
        <v>1418.1486243258414</v>
      </c>
      <c r="L26" s="2">
        <v>573.77223362346172</v>
      </c>
      <c r="N26" s="2">
        <f t="shared" si="5"/>
        <v>2124.3243937543098</v>
      </c>
      <c r="O26" s="2">
        <f t="shared" si="6"/>
        <v>965.964077411571</v>
      </c>
      <c r="P26" s="6">
        <f t="shared" si="7"/>
        <v>0.15</v>
      </c>
      <c r="Q26" s="2">
        <f t="shared" si="8"/>
        <v>2</v>
      </c>
      <c r="R26" s="2">
        <f t="shared" si="9"/>
        <v>222.86250004681364</v>
      </c>
      <c r="S26" s="2">
        <f t="shared" si="0"/>
        <v>125.50374197098387</v>
      </c>
      <c r="T26" s="2">
        <f t="shared" si="1"/>
        <v>363.2074214574597</v>
      </c>
      <c r="U26" s="2">
        <f t="shared" si="2"/>
        <v>153.20887311387861</v>
      </c>
      <c r="V26" s="2">
        <f t="shared" si="3"/>
        <v>476.09227537288172</v>
      </c>
      <c r="W26" s="2">
        <f t="shared" si="4"/>
        <v>204.26942362092296</v>
      </c>
    </row>
    <row r="27" spans="4:23">
      <c r="D27" s="3" t="s">
        <v>0</v>
      </c>
      <c r="E27" s="3">
        <v>0.15</v>
      </c>
      <c r="F27" s="3">
        <v>3.0000000000000036</v>
      </c>
      <c r="G27" s="2">
        <v>207.53251986149704</v>
      </c>
      <c r="H27" s="2">
        <v>105.30150242005251</v>
      </c>
      <c r="I27" s="2">
        <v>910.71119021841434</v>
      </c>
      <c r="J27" s="2">
        <v>290.60186053469113</v>
      </c>
      <c r="K27" s="2">
        <v>723.95147609269895</v>
      </c>
      <c r="L27" s="2">
        <v>904.06241873366446</v>
      </c>
      <c r="N27" s="2">
        <f t="shared" si="5"/>
        <v>1842.1951861726102</v>
      </c>
      <c r="O27" s="2">
        <f t="shared" si="6"/>
        <v>1299.9657816884082</v>
      </c>
      <c r="P27" s="6">
        <f t="shared" si="7"/>
        <v>0.15</v>
      </c>
      <c r="Q27" s="2">
        <f t="shared" si="8"/>
        <v>3.0000000000000036</v>
      </c>
      <c r="R27" s="2">
        <f t="shared" si="9"/>
        <v>237.15975033882407</v>
      </c>
      <c r="S27" s="2">
        <f t="shared" si="0"/>
        <v>160.28245310061627</v>
      </c>
      <c r="T27" s="2">
        <f t="shared" si="1"/>
        <v>358.0185843064192</v>
      </c>
      <c r="U27" s="2">
        <f t="shared" si="2"/>
        <v>192.13095215156972</v>
      </c>
      <c r="V27" s="2">
        <f t="shared" si="3"/>
        <v>325.91925844106191</v>
      </c>
      <c r="W27" s="2">
        <f t="shared" si="4"/>
        <v>297.56948559201822</v>
      </c>
    </row>
    <row r="28" spans="4:23">
      <c r="D28" s="3" t="s">
        <v>0</v>
      </c>
      <c r="E28" s="3">
        <v>0.15</v>
      </c>
      <c r="F28" s="3">
        <v>4.0000000000000036</v>
      </c>
      <c r="G28" s="2">
        <v>242.67599259522348</v>
      </c>
      <c r="H28" s="2">
        <v>119.78504860929689</v>
      </c>
      <c r="I28" s="2">
        <v>283.32892344233431</v>
      </c>
      <c r="J28" s="2">
        <v>222.48229555206655</v>
      </c>
      <c r="K28" s="2">
        <v>1077.7248928286951</v>
      </c>
      <c r="L28" s="2">
        <v>286.79125322889763</v>
      </c>
      <c r="N28" s="2">
        <f t="shared" si="5"/>
        <v>1603.7298088662528</v>
      </c>
      <c r="O28" s="2">
        <f t="shared" si="6"/>
        <v>629.05859739026107</v>
      </c>
      <c r="P28" s="6">
        <f t="shared" si="7"/>
        <v>0.15</v>
      </c>
      <c r="Q28" s="2">
        <f t="shared" si="8"/>
        <v>4.0000000000000036</v>
      </c>
      <c r="R28" s="2">
        <f t="shared" si="9"/>
        <v>217.11788407205049</v>
      </c>
      <c r="S28" s="2">
        <f t="shared" si="0"/>
        <v>89.391339319282707</v>
      </c>
      <c r="T28" s="2">
        <f t="shared" si="1"/>
        <v>224.10510656139766</v>
      </c>
      <c r="U28" s="2">
        <f t="shared" si="2"/>
        <v>107.04242863757125</v>
      </c>
      <c r="V28" s="2">
        <f t="shared" si="3"/>
        <v>360.64191379967838</v>
      </c>
      <c r="W28" s="2">
        <f t="shared" si="4"/>
        <v>118.09553073827664</v>
      </c>
    </row>
    <row r="29" spans="4:23">
      <c r="D29" s="3" t="s">
        <v>0</v>
      </c>
      <c r="E29" s="3">
        <v>0.15</v>
      </c>
      <c r="F29" s="3">
        <v>5.0000000000000036</v>
      </c>
      <c r="G29" s="2">
        <v>401.27065671519932</v>
      </c>
      <c r="H29" s="2">
        <v>129.04315529110073</v>
      </c>
      <c r="I29" s="2">
        <v>-181.27380891074088</v>
      </c>
      <c r="J29" s="2">
        <v>218.40536028881877</v>
      </c>
      <c r="K29" s="2">
        <v>501.69892002090319</v>
      </c>
      <c r="L29" s="2">
        <v>359.74461940384117</v>
      </c>
      <c r="N29" s="2">
        <f t="shared" si="5"/>
        <v>721.6957678253616</v>
      </c>
      <c r="O29" s="2">
        <f t="shared" si="6"/>
        <v>707.19313498376073</v>
      </c>
      <c r="P29" s="6">
        <f t="shared" si="7"/>
        <v>0.15</v>
      </c>
      <c r="Q29" s="2">
        <f t="shared" si="8"/>
        <v>5.0000000000000036</v>
      </c>
      <c r="R29" s="2">
        <f t="shared" si="9"/>
        <v>147.90386872882382</v>
      </c>
      <c r="S29" s="2">
        <f t="shared" si="0"/>
        <v>99.528541454506779</v>
      </c>
      <c r="T29" s="2">
        <f t="shared" si="1"/>
        <v>47.779038699365344</v>
      </c>
      <c r="U29" s="2">
        <f t="shared" si="2"/>
        <v>114.88767043848958</v>
      </c>
      <c r="V29" s="2">
        <f t="shared" si="3"/>
        <v>165.16497648449166</v>
      </c>
      <c r="W29" s="2">
        <f t="shared" si="4"/>
        <v>139.18035559888409</v>
      </c>
    </row>
    <row r="30" spans="4:23">
      <c r="D30" s="3" t="s">
        <v>0</v>
      </c>
      <c r="E30" s="3">
        <v>0.15</v>
      </c>
      <c r="F30" s="3">
        <v>6.0000000000000036</v>
      </c>
      <c r="G30" s="2">
        <v>642.52291598373017</v>
      </c>
      <c r="H30" s="2">
        <v>125.41908785294447</v>
      </c>
      <c r="I30" s="2">
        <v>-300.07083020455974</v>
      </c>
      <c r="J30" s="2">
        <v>202.59673572775819</v>
      </c>
      <c r="K30" s="2">
        <v>592.69764784336473</v>
      </c>
      <c r="L30" s="2">
        <v>258.61260337284375</v>
      </c>
      <c r="N30" s="2">
        <f t="shared" si="5"/>
        <v>935.14973362253522</v>
      </c>
      <c r="O30" s="2">
        <f t="shared" si="6"/>
        <v>586.62842695354641</v>
      </c>
      <c r="P30" s="6">
        <f t="shared" si="7"/>
        <v>0.15</v>
      </c>
      <c r="Q30" s="2">
        <f t="shared" si="8"/>
        <v>6.0000000000000036</v>
      </c>
      <c r="R30" s="2">
        <f t="shared" si="9"/>
        <v>212.71562829966842</v>
      </c>
      <c r="S30" s="2">
        <f t="shared" si="0"/>
        <v>85.718889922768994</v>
      </c>
      <c r="T30" s="2">
        <f t="shared" si="1"/>
        <v>50.7073281735561</v>
      </c>
      <c r="U30" s="2">
        <f t="shared" si="2"/>
        <v>98.983798151252586</v>
      </c>
      <c r="V30" s="2">
        <f t="shared" si="3"/>
        <v>204.15191033804314</v>
      </c>
      <c r="W30" s="2">
        <f t="shared" si="4"/>
        <v>108.61152540275162</v>
      </c>
    </row>
    <row r="31" spans="4:23">
      <c r="D31" s="3" t="s">
        <v>0</v>
      </c>
      <c r="E31" s="3">
        <v>0.15</v>
      </c>
      <c r="F31" s="3">
        <v>7.0000000000000036</v>
      </c>
      <c r="G31" s="2">
        <v>638.12918520416599</v>
      </c>
      <c r="H31" s="2">
        <v>140.65423761794978</v>
      </c>
      <c r="I31" s="2">
        <v>-254.28051152201573</v>
      </c>
      <c r="J31" s="2">
        <v>301.11157011505998</v>
      </c>
      <c r="K31" s="2">
        <v>1120.387722950868</v>
      </c>
      <c r="L31" s="2">
        <v>286.69798706504162</v>
      </c>
      <c r="N31" s="2">
        <f t="shared" si="5"/>
        <v>1504.2363966330183</v>
      </c>
      <c r="O31" s="2">
        <f t="shared" si="6"/>
        <v>728.46379479805137</v>
      </c>
      <c r="P31" s="6">
        <f t="shared" si="7"/>
        <v>0.15</v>
      </c>
      <c r="Q31" s="2">
        <f t="shared" si="8"/>
        <v>7.0000000000000036</v>
      </c>
      <c r="R31" s="2">
        <f t="shared" si="9"/>
        <v>274.20430958870242</v>
      </c>
      <c r="S31" s="2">
        <f t="shared" si="0"/>
        <v>103.85067464662194</v>
      </c>
      <c r="T31" s="2">
        <f t="shared" si="1"/>
        <v>120.82139296388993</v>
      </c>
      <c r="U31" s="2">
        <f t="shared" si="2"/>
        <v>131.42927866956279</v>
      </c>
      <c r="V31" s="2">
        <f t="shared" si="3"/>
        <v>357.09249576391687</v>
      </c>
      <c r="W31" s="2">
        <f t="shared" si="4"/>
        <v>128.95194408284078</v>
      </c>
    </row>
    <row r="32" spans="4:23">
      <c r="D32" s="3" t="s">
        <v>0</v>
      </c>
      <c r="E32" s="3">
        <v>0.15</v>
      </c>
      <c r="F32" s="3">
        <v>8.0000000000000036</v>
      </c>
      <c r="G32" s="2">
        <v>716.43820532702978</v>
      </c>
      <c r="H32" s="2">
        <v>125.8925709737739</v>
      </c>
      <c r="I32" s="2">
        <v>-1144.5346324297045</v>
      </c>
      <c r="J32" s="2">
        <v>281.84852638702853</v>
      </c>
      <c r="K32" s="2">
        <v>497.53488684490782</v>
      </c>
      <c r="L32" s="2">
        <v>295.24738398910591</v>
      </c>
      <c r="N32" s="2">
        <f t="shared" si="5"/>
        <v>69.438459742233078</v>
      </c>
      <c r="O32" s="2">
        <f t="shared" si="6"/>
        <v>702.9884813499084</v>
      </c>
      <c r="P32" s="6">
        <f t="shared" si="7"/>
        <v>0.15</v>
      </c>
      <c r="Q32" s="2">
        <f t="shared" si="8"/>
        <v>8.0000000000000036</v>
      </c>
      <c r="R32" s="2">
        <f t="shared" si="9"/>
        <v>130.73264807488999</v>
      </c>
      <c r="S32" s="2">
        <f t="shared" si="0"/>
        <v>98.527150783763631</v>
      </c>
      <c r="T32" s="2">
        <f t="shared" si="1"/>
        <v>-189.12205841454872</v>
      </c>
      <c r="U32" s="2">
        <f t="shared" si="2"/>
        <v>125.33208062041678</v>
      </c>
      <c r="V32" s="2">
        <f t="shared" si="3"/>
        <v>93.108640210775263</v>
      </c>
      <c r="W32" s="2">
        <f t="shared" si="4"/>
        <v>127.63500927077382</v>
      </c>
    </row>
    <row r="33" spans="4:42">
      <c r="D33" s="3" t="s">
        <v>0</v>
      </c>
      <c r="E33" s="3">
        <v>0.15</v>
      </c>
      <c r="F33" s="3">
        <v>9.0000000000000036</v>
      </c>
      <c r="G33" s="2">
        <v>971.91202615042107</v>
      </c>
      <c r="H33" s="2">
        <v>135.08704650268214</v>
      </c>
      <c r="I33" s="2">
        <v>-1328.5488692797944</v>
      </c>
      <c r="J33" s="2">
        <v>219.01959660397006</v>
      </c>
      <c r="K33" s="2">
        <v>975.09250046274099</v>
      </c>
      <c r="L33" s="2">
        <v>335.76547349195232</v>
      </c>
      <c r="N33" s="2">
        <f t="shared" si="5"/>
        <v>618.45565733336764</v>
      </c>
      <c r="O33" s="2">
        <f t="shared" si="6"/>
        <v>689.87211659860452</v>
      </c>
      <c r="P33" s="6">
        <f t="shared" si="7"/>
        <v>0.15</v>
      </c>
      <c r="Q33" s="2">
        <f t="shared" si="8"/>
        <v>9.0000000000000036</v>
      </c>
      <c r="R33" s="2">
        <f t="shared" si="9"/>
        <v>234.69096701544072</v>
      </c>
      <c r="S33" s="2">
        <f t="shared" si="0"/>
        <v>98.67284887062084</v>
      </c>
      <c r="T33" s="2">
        <f t="shared" si="1"/>
        <v>-160.70074938662756</v>
      </c>
      <c r="U33" s="2">
        <f t="shared" si="2"/>
        <v>113.09875591927974</v>
      </c>
      <c r="V33" s="2">
        <f t="shared" si="3"/>
        <v>235.23761103787072</v>
      </c>
      <c r="W33" s="2">
        <f t="shared" si="4"/>
        <v>133.16445350940168</v>
      </c>
    </row>
    <row r="34" spans="4:42">
      <c r="D34" s="3" t="s">
        <v>35</v>
      </c>
      <c r="E34" s="3">
        <v>0.15</v>
      </c>
      <c r="F34" s="3">
        <v>10.000000000000004</v>
      </c>
      <c r="G34" s="2">
        <v>194.8390005944587</v>
      </c>
      <c r="H34" s="2">
        <v>131.50951917752087</v>
      </c>
      <c r="I34" s="2">
        <v>-1281.2262256261906</v>
      </c>
      <c r="J34" s="2">
        <v>253.91313918019955</v>
      </c>
      <c r="K34" s="2">
        <v>1441.4915218195974</v>
      </c>
      <c r="L34" s="2">
        <v>459.32764616630357</v>
      </c>
      <c r="N34" s="2">
        <f t="shared" si="5"/>
        <v>355.10429678786545</v>
      </c>
      <c r="O34" s="2">
        <f t="shared" si="6"/>
        <v>844.75030452402393</v>
      </c>
      <c r="P34" s="6">
        <f t="shared" si="7"/>
        <v>0.15</v>
      </c>
      <c r="Q34" s="2">
        <f t="shared" si="8"/>
        <v>10.000000000000004</v>
      </c>
      <c r="R34" s="2">
        <f t="shared" si="9"/>
        <v>72.327485688345377</v>
      </c>
      <c r="S34" s="2">
        <f t="shared" si="0"/>
        <v>114.99776316595154</v>
      </c>
      <c r="T34" s="2">
        <f t="shared" si="1"/>
        <v>-181.37122506832873</v>
      </c>
      <c r="U34" s="2">
        <f t="shared" si="2"/>
        <v>136.03588535391194</v>
      </c>
      <c r="V34" s="2">
        <f t="shared" si="3"/>
        <v>286.5958877739161</v>
      </c>
      <c r="W34" s="2">
        <f t="shared" si="4"/>
        <v>171.34150374214852</v>
      </c>
    </row>
    <row r="35" spans="4:42">
      <c r="D35" s="3" t="s">
        <v>1</v>
      </c>
      <c r="E35" s="3">
        <v>0.15</v>
      </c>
      <c r="F35" s="3">
        <v>11.000000000000004</v>
      </c>
      <c r="G35" s="2">
        <v>315.48528398060199</v>
      </c>
      <c r="H35" s="2">
        <v>155.03756345960034</v>
      </c>
      <c r="I35" s="2">
        <v>-985.32809467322693</v>
      </c>
      <c r="J35" s="2">
        <v>231.97738811853731</v>
      </c>
      <c r="K35" s="2">
        <v>2079.2985268606308</v>
      </c>
      <c r="L35" s="2">
        <v>290.29649535893077</v>
      </c>
      <c r="N35" s="2">
        <f t="shared" si="5"/>
        <v>1409.4557161680059</v>
      </c>
      <c r="O35" s="2">
        <f t="shared" si="6"/>
        <v>677.31144693706847</v>
      </c>
      <c r="P35" s="6">
        <f t="shared" si="7"/>
        <v>0.15</v>
      </c>
      <c r="Q35" s="2">
        <f t="shared" si="8"/>
        <v>11.000000000000004</v>
      </c>
      <c r="R35" s="2">
        <f t="shared" si="9"/>
        <v>208.38325214004163</v>
      </c>
      <c r="S35" s="2">
        <f t="shared" si="0"/>
        <v>100.72802072836066</v>
      </c>
      <c r="T35" s="2">
        <f t="shared" si="1"/>
        <v>-15.194047316085205</v>
      </c>
      <c r="U35" s="2">
        <f t="shared" si="2"/>
        <v>113.95205309161547</v>
      </c>
      <c r="V35" s="2">
        <f t="shared" si="3"/>
        <v>511.5386532600466</v>
      </c>
      <c r="W35" s="2">
        <f t="shared" si="4"/>
        <v>123.97564964855809</v>
      </c>
    </row>
    <row r="36" spans="4:42">
      <c r="D36" s="3" t="s">
        <v>1</v>
      </c>
      <c r="E36" s="3">
        <v>0.15</v>
      </c>
      <c r="F36" s="3">
        <v>12.000000000000004</v>
      </c>
      <c r="G36" s="2">
        <v>-48.538676223453827</v>
      </c>
      <c r="H36" s="2">
        <v>95.400901262366631</v>
      </c>
      <c r="I36" s="2">
        <v>-1165.3781392873805</v>
      </c>
      <c r="J36" s="2">
        <v>224.1572748435658</v>
      </c>
      <c r="K36" s="2">
        <v>1864.1128691021329</v>
      </c>
      <c r="L36" s="2">
        <v>235.09443038462746</v>
      </c>
      <c r="N36" s="2">
        <f t="shared" si="5"/>
        <v>650.19605359129855</v>
      </c>
      <c r="O36" s="2">
        <f t="shared" si="6"/>
        <v>554.65260649055995</v>
      </c>
      <c r="P36" s="6">
        <f t="shared" si="7"/>
        <v>0.15</v>
      </c>
      <c r="Q36" s="2">
        <f t="shared" si="8"/>
        <v>12.000000000000004</v>
      </c>
      <c r="R36" s="2">
        <f t="shared" si="9"/>
        <v>62.772608385642165</v>
      </c>
      <c r="S36" s="2">
        <f t="shared" si="0"/>
        <v>77.06215873937424</v>
      </c>
      <c r="T36" s="2">
        <f t="shared" si="1"/>
        <v>-129.18417432847022</v>
      </c>
      <c r="U36" s="2">
        <f t="shared" si="2"/>
        <v>99.192160448642852</v>
      </c>
      <c r="V36" s="2">
        <f t="shared" si="3"/>
        <v>391.50959273847735</v>
      </c>
      <c r="W36" s="2">
        <f t="shared" si="4"/>
        <v>101.07198405726291</v>
      </c>
    </row>
    <row r="37" spans="4:42">
      <c r="D37" s="3" t="s">
        <v>1</v>
      </c>
      <c r="E37" s="3">
        <v>0.15</v>
      </c>
      <c r="F37" s="3">
        <v>13.000000000000004</v>
      </c>
      <c r="G37" s="2">
        <v>-4.3063649271276851</v>
      </c>
      <c r="H37" s="2">
        <v>117.5645789377752</v>
      </c>
      <c r="I37" s="2">
        <v>-712.41221390939575</v>
      </c>
      <c r="J37" s="2">
        <v>214.26972290073837</v>
      </c>
      <c r="K37" s="2">
        <v>1951.4911921442051</v>
      </c>
      <c r="L37" s="2">
        <v>264.40646263638041</v>
      </c>
      <c r="N37" s="2">
        <f t="shared" si="5"/>
        <v>1234.7726133076817</v>
      </c>
      <c r="O37" s="2">
        <f t="shared" si="6"/>
        <v>596.24076447489392</v>
      </c>
      <c r="P37" s="6">
        <f t="shared" si="7"/>
        <v>0.15</v>
      </c>
      <c r="Q37" s="2">
        <f t="shared" si="8"/>
        <v>13.000000000000004</v>
      </c>
      <c r="R37" s="2">
        <f t="shared" si="9"/>
        <v>134.31309810867765</v>
      </c>
      <c r="S37" s="2">
        <f t="shared" si="0"/>
        <v>85.420245619371627</v>
      </c>
      <c r="T37" s="2">
        <f t="shared" si="1"/>
        <v>12.607405314850313</v>
      </c>
      <c r="U37" s="2">
        <f t="shared" si="2"/>
        <v>102.04144223800596</v>
      </c>
      <c r="V37" s="2">
        <f t="shared" si="3"/>
        <v>470.46580323031299</v>
      </c>
      <c r="W37" s="2">
        <f t="shared" si="4"/>
        <v>110.65869438006939</v>
      </c>
    </row>
    <row r="38" spans="4:42">
      <c r="D38" s="3" t="s">
        <v>1</v>
      </c>
      <c r="E38" s="3">
        <v>0.15</v>
      </c>
      <c r="F38" s="3">
        <v>14.000000000000004</v>
      </c>
      <c r="G38" s="2">
        <v>162.27755724209669</v>
      </c>
      <c r="H38" s="2">
        <v>102.65674340235154</v>
      </c>
      <c r="I38" s="2">
        <v>-687.52106880572921</v>
      </c>
      <c r="J38" s="2">
        <v>226.72554074784017</v>
      </c>
      <c r="K38" s="2">
        <v>1784.9460524639733</v>
      </c>
      <c r="L38" s="2">
        <v>216.54628346064169</v>
      </c>
      <c r="N38" s="2">
        <f t="shared" si="5"/>
        <v>1259.7025409003409</v>
      </c>
      <c r="O38" s="2">
        <f t="shared" si="6"/>
        <v>545.9285676108334</v>
      </c>
      <c r="P38" s="6">
        <f t="shared" si="7"/>
        <v>0.15</v>
      </c>
      <c r="Q38" s="2">
        <f t="shared" si="8"/>
        <v>14.000000000000004</v>
      </c>
      <c r="R38" s="2">
        <f t="shared" si="9"/>
        <v>165.67142056196019</v>
      </c>
      <c r="S38" s="2">
        <f t="shared" si="0"/>
        <v>77.355064854714072</v>
      </c>
      <c r="T38" s="2">
        <f t="shared" si="1"/>
        <v>19.6122817099901</v>
      </c>
      <c r="U38" s="2">
        <f t="shared" si="2"/>
        <v>98.679389398469937</v>
      </c>
      <c r="V38" s="2">
        <f t="shared" si="3"/>
        <v>444.56756817822026</v>
      </c>
      <c r="W38" s="2">
        <f t="shared" si="4"/>
        <v>96.929829552232661</v>
      </c>
    </row>
    <row r="39" spans="4:42">
      <c r="D39" s="3" t="s">
        <v>1</v>
      </c>
      <c r="E39" s="3">
        <v>0.15</v>
      </c>
      <c r="F39" s="3">
        <v>15.000000000000004</v>
      </c>
      <c r="G39" s="2">
        <v>454.23210796075176</v>
      </c>
      <c r="H39" s="2">
        <v>126.36473081456398</v>
      </c>
      <c r="I39" s="2">
        <v>-586.98610896348703</v>
      </c>
      <c r="J39" s="2">
        <v>243.00494122800166</v>
      </c>
      <c r="K39" s="2">
        <v>783.86845966746125</v>
      </c>
      <c r="L39" s="2">
        <v>233.30949743075303</v>
      </c>
      <c r="N39" s="2">
        <f t="shared" si="5"/>
        <v>651.11445866472604</v>
      </c>
      <c r="O39" s="2">
        <f t="shared" si="6"/>
        <v>602.67916947331867</v>
      </c>
      <c r="P39" s="6">
        <f t="shared" si="7"/>
        <v>0.15</v>
      </c>
      <c r="Q39" s="2">
        <f t="shared" si="8"/>
        <v>15.000000000000004</v>
      </c>
      <c r="R39" s="2">
        <f t="shared" si="9"/>
        <v>149.28678747220863</v>
      </c>
      <c r="S39" s="2">
        <f t="shared" si="0"/>
        <v>87.636972269897456</v>
      </c>
      <c r="T39" s="2">
        <f t="shared" si="1"/>
        <v>-29.672593561644913</v>
      </c>
      <c r="U39" s="2">
        <f t="shared" ref="U39" si="10">E/1000/(1+nu)*(I39+J39+(nu/(1-2*nu))*(N39+O39))-T39</f>
        <v>107.68450843470706</v>
      </c>
      <c r="V39" s="2">
        <f t="shared" si="3"/>
        <v>205.94303542179932</v>
      </c>
      <c r="W39" s="2">
        <f t="shared" ref="W39" si="11">E/1000/(1+nu)*(K39+L39+(nu/(1-2*nu))*(N39+O39))-V39</f>
        <v>106.01810403205496</v>
      </c>
    </row>
    <row r="40" spans="4:42">
      <c r="D40" s="3" t="s">
        <v>1</v>
      </c>
      <c r="E40" s="3">
        <v>0.15</v>
      </c>
      <c r="F40" s="3">
        <v>16.000000000000004</v>
      </c>
      <c r="G40" s="2">
        <v>613.08058317261816</v>
      </c>
      <c r="H40" s="2">
        <v>114.80728047057698</v>
      </c>
      <c r="I40" s="2">
        <v>-447.43648843305942</v>
      </c>
      <c r="J40" s="2">
        <v>238.17594595101124</v>
      </c>
      <c r="K40" s="2">
        <v>761.77216813020186</v>
      </c>
      <c r="L40" s="2">
        <v>246.37797084872307</v>
      </c>
      <c r="N40" s="2">
        <f t="shared" ref="N40:N41" si="12">SUM(G40,I40,K40)</f>
        <v>927.41626286976066</v>
      </c>
      <c r="O40" s="2">
        <f t="shared" ref="O40:O41" si="13">SUM(H40,J40,L40)</f>
        <v>599.36119727031132</v>
      </c>
      <c r="P40" s="6">
        <f t="shared" ref="P40:P41" si="14">E40</f>
        <v>0.15</v>
      </c>
      <c r="Q40" s="2">
        <f t="shared" ref="Q40:Q41" si="15">F40</f>
        <v>16.000000000000004</v>
      </c>
      <c r="R40" s="2">
        <f t="shared" ref="R40:R41" si="16">E/1000/(1+nu)*(G40+(nu/(1-2*nu))*N40)</f>
        <v>206.80937898417383</v>
      </c>
      <c r="S40" s="2">
        <f t="shared" ref="S40:S41" si="17">E/1000/(1+nu)*(G40+H40+(nu/(1-2*nu))*(N40+O40))-R40</f>
        <v>85.287632282320743</v>
      </c>
      <c r="T40" s="2">
        <f t="shared" ref="T40:T41" si="18">E/1000/(1+nu)*(I40+(nu/(1-2*nu))*N40)</f>
        <v>24.533007301947997</v>
      </c>
      <c r="U40" s="2">
        <f t="shared" ref="U40:U41" si="19">E/1000/(1+nu)*(I40+J40+(nu/(1-2*nu))*(N40+O40))-T40</f>
        <v>106.49162166177035</v>
      </c>
      <c r="V40" s="2">
        <f t="shared" ref="V40:V41" si="20">E/1000/(1+nu)*(K40+(nu/(1-2*nu))*N40)</f>
        <v>232.36574514875852</v>
      </c>
      <c r="W40" s="2">
        <f t="shared" ref="W40" si="21">E/1000/(1+nu)*(K40+L40+(nu/(1-2*nu))*(N40+O40))-V40</f>
        <v>107.90134469106457</v>
      </c>
    </row>
    <row r="41" spans="4:42">
      <c r="D41" s="3" t="s">
        <v>1</v>
      </c>
      <c r="E41" s="3">
        <v>0.15</v>
      </c>
      <c r="F41" s="3">
        <v>24.000000000000004</v>
      </c>
      <c r="G41" s="2">
        <v>1259.2540502536763</v>
      </c>
      <c r="H41" s="2">
        <v>112.78763291383689</v>
      </c>
      <c r="I41" s="2">
        <v>-552.77249027467985</v>
      </c>
      <c r="J41" s="2">
        <v>270.95992056296518</v>
      </c>
      <c r="K41" s="2">
        <v>-916.90427878069147</v>
      </c>
      <c r="L41" s="2">
        <v>384.06375829639023</v>
      </c>
      <c r="N41" s="2">
        <f t="shared" si="12"/>
        <v>-210.42271880169505</v>
      </c>
      <c r="O41" s="2">
        <f t="shared" si="13"/>
        <v>767.8113117731923</v>
      </c>
      <c r="P41" s="6">
        <f t="shared" si="14"/>
        <v>0.15</v>
      </c>
      <c r="Q41" s="2">
        <f t="shared" si="15"/>
        <v>24.000000000000004</v>
      </c>
      <c r="R41" s="2">
        <f t="shared" si="16"/>
        <v>193.4193050184152</v>
      </c>
      <c r="S41" s="2">
        <f t="shared" si="17"/>
        <v>103.36473663225868</v>
      </c>
      <c r="T41" s="2">
        <f t="shared" si="18"/>
        <v>-118.02275663489601</v>
      </c>
      <c r="U41" s="2">
        <f t="shared" si="19"/>
        <v>130.55059857195258</v>
      </c>
      <c r="V41" s="2">
        <f t="shared" si="20"/>
        <v>-180.60790778436674</v>
      </c>
      <c r="W41" s="2">
        <f>E/1000/(1+nu)*(K41+L41+(nu/(1-2*nu))*(N41+O41))-V41</f>
        <v>149.990320682385</v>
      </c>
    </row>
    <row r="42" spans="4:42">
      <c r="F42"/>
    </row>
    <row r="43" spans="4:42">
      <c r="F43"/>
      <c r="R43" s="27" t="s">
        <v>37</v>
      </c>
    </row>
    <row r="44" spans="4:42">
      <c r="F44"/>
    </row>
    <row r="45" spans="4:42">
      <c r="F45"/>
      <c r="AP45" t="s">
        <v>21</v>
      </c>
    </row>
    <row r="46" spans="4:42">
      <c r="F46"/>
    </row>
    <row r="47" spans="4:42">
      <c r="F47"/>
    </row>
    <row r="48" spans="4:42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  <row r="78" spans="6:6">
      <c r="F78"/>
    </row>
  </sheetData>
  <mergeCells count="8">
    <mergeCell ref="V5:W5"/>
    <mergeCell ref="R4:W4"/>
    <mergeCell ref="I5:J5"/>
    <mergeCell ref="K5:L5"/>
    <mergeCell ref="G5:H5"/>
    <mergeCell ref="G4:L4"/>
    <mergeCell ref="R5:S5"/>
    <mergeCell ref="T5:U5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AP78"/>
  <sheetViews>
    <sheetView topLeftCell="AE1" workbookViewId="0">
      <selection activeCell="G7" sqref="G7:H41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4:23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4:23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3" spans="4:23">
      <c r="R3">
        <f>(2*G*G7+Q2*N7)/1000</f>
        <v>17.341068967745201</v>
      </c>
      <c r="S3">
        <f>(2*G*(G7+H7)+Q2*(N7+O7))/1000-R7</f>
        <v>77.925894421368127</v>
      </c>
    </row>
    <row r="4" spans="4:23">
      <c r="D4" s="20" t="s">
        <v>24</v>
      </c>
      <c r="G4" s="32" t="s">
        <v>10</v>
      </c>
      <c r="H4" s="32"/>
      <c r="I4" s="32"/>
      <c r="J4" s="32"/>
      <c r="K4" s="32"/>
      <c r="L4" s="32"/>
      <c r="R4" s="31" t="s">
        <v>11</v>
      </c>
      <c r="S4" s="31"/>
      <c r="T4" s="31"/>
      <c r="U4" s="31"/>
      <c r="V4" s="31"/>
      <c r="W4" s="31"/>
    </row>
    <row r="5" spans="4:23">
      <c r="D5" s="4" t="s">
        <v>34</v>
      </c>
      <c r="G5" s="30" t="s">
        <v>8</v>
      </c>
      <c r="H5" s="30"/>
      <c r="I5" s="30" t="s">
        <v>7</v>
      </c>
      <c r="J5" s="30"/>
      <c r="K5" s="30" t="s">
        <v>9</v>
      </c>
      <c r="L5" s="30"/>
      <c r="N5" s="21" t="s">
        <v>17</v>
      </c>
      <c r="O5" s="21" t="s">
        <v>18</v>
      </c>
      <c r="P5" s="4"/>
      <c r="Q5" s="4"/>
      <c r="R5" s="30" t="s">
        <v>8</v>
      </c>
      <c r="S5" s="30"/>
      <c r="T5" s="30" t="s">
        <v>7</v>
      </c>
      <c r="U5" s="30"/>
      <c r="V5" s="30" t="s">
        <v>9</v>
      </c>
      <c r="W5" s="30"/>
    </row>
    <row r="6" spans="4:23">
      <c r="D6" s="21" t="s">
        <v>2</v>
      </c>
      <c r="E6" s="21" t="s">
        <v>3</v>
      </c>
      <c r="F6" s="21" t="s">
        <v>4</v>
      </c>
      <c r="G6" s="21" t="s">
        <v>5</v>
      </c>
      <c r="H6" s="21" t="s">
        <v>6</v>
      </c>
      <c r="I6" s="21" t="s">
        <v>5</v>
      </c>
      <c r="J6" s="21" t="s">
        <v>6</v>
      </c>
      <c r="K6" s="21" t="s">
        <v>5</v>
      </c>
      <c r="L6" s="21" t="s">
        <v>6</v>
      </c>
      <c r="N6" s="3"/>
      <c r="O6" s="3"/>
      <c r="P6" s="21" t="s">
        <v>3</v>
      </c>
      <c r="Q6" s="21" t="s">
        <v>4</v>
      </c>
      <c r="R6" s="21" t="s">
        <v>15</v>
      </c>
      <c r="S6" s="21" t="s">
        <v>16</v>
      </c>
      <c r="T6" s="21" t="s">
        <v>15</v>
      </c>
      <c r="U6" s="21" t="s">
        <v>16</v>
      </c>
      <c r="V6" s="21" t="s">
        <v>15</v>
      </c>
      <c r="W6" s="21" t="s">
        <v>16</v>
      </c>
    </row>
    <row r="7" spans="4:23">
      <c r="D7" s="3" t="s">
        <v>1</v>
      </c>
      <c r="E7" s="3">
        <v>0.15</v>
      </c>
      <c r="F7" s="3">
        <v>-24</v>
      </c>
      <c r="G7" s="2">
        <v>708.92448466465362</v>
      </c>
      <c r="H7" s="2">
        <v>111.89180382619065</v>
      </c>
      <c r="I7" s="2">
        <v>-630.36182815050211</v>
      </c>
      <c r="J7" s="2">
        <v>195.0943195648116</v>
      </c>
      <c r="K7" s="2">
        <v>-1034.0399304249365</v>
      </c>
      <c r="L7" s="2">
        <v>229.64921959177821</v>
      </c>
      <c r="N7" s="2">
        <f>SUM(G7,I7,K7)</f>
        <v>-955.47727391078502</v>
      </c>
      <c r="O7" s="2">
        <f>SUM(H7,J7,L7)</f>
        <v>536.63534298278046</v>
      </c>
      <c r="P7" s="6">
        <f>E7</f>
        <v>0.15</v>
      </c>
      <c r="Q7" s="2">
        <f>F7</f>
        <v>-24</v>
      </c>
      <c r="R7" s="2">
        <f>E/1000/(1+nu)*(G7+(nu/(1-2*nu))*N7)</f>
        <v>17.341068967745212</v>
      </c>
      <c r="S7" s="2">
        <f t="shared" ref="S7:S39" si="0">E/1000/(1+nu)*(G7+H7+(nu/(1-2*nu))*(N7+O7))-R7</f>
        <v>77.925894421368142</v>
      </c>
      <c r="T7" s="2">
        <f t="shared" ref="T7:T39" si="1">E/1000/(1+nu)*(I7+(nu/(1-2*nu))*N7)</f>
        <v>-212.84876604735967</v>
      </c>
      <c r="U7" s="2">
        <f t="shared" ref="U7:U38" si="2">E/1000/(1+nu)*(I7+J7+(nu/(1-2*nu))*(N7+O7))-T7</f>
        <v>92.226326813943615</v>
      </c>
      <c r="V7" s="2">
        <f t="shared" ref="V7:V39" si="3">E/1000/(1+nu)*(K7+(nu/(1-2*nu))*N7)</f>
        <v>-282.23093987577812</v>
      </c>
      <c r="W7" s="2">
        <f t="shared" ref="W7:W38" si="4">E/1000/(1+nu)*(K7+L7+(nu/(1-2*nu))*(N7+O7))-V7</f>
        <v>98.165450256078543</v>
      </c>
    </row>
    <row r="8" spans="4:23">
      <c r="D8" s="3" t="s">
        <v>1</v>
      </c>
      <c r="E8" s="3">
        <v>0.15</v>
      </c>
      <c r="F8" s="3">
        <v>-16</v>
      </c>
      <c r="G8" s="2">
        <v>113.74195239895832</v>
      </c>
      <c r="H8" s="2">
        <v>106.31284433541191</v>
      </c>
      <c r="I8" s="2">
        <v>-650.73504711162786</v>
      </c>
      <c r="J8" s="2">
        <v>191.43808141838235</v>
      </c>
      <c r="K8" s="2">
        <v>525.92905982791581</v>
      </c>
      <c r="L8" s="2">
        <v>300.69246810075674</v>
      </c>
      <c r="N8" s="2">
        <f t="shared" ref="N8:O39" si="5">SUM(G8,I8,K8)</f>
        <v>-11.06403488475371</v>
      </c>
      <c r="O8" s="2">
        <f t="shared" si="5"/>
        <v>598.443393854551</v>
      </c>
      <c r="P8" s="6">
        <f t="shared" ref="P8:Q39" si="6">E8</f>
        <v>0.15</v>
      </c>
      <c r="Q8" s="2">
        <f t="shared" si="6"/>
        <v>-16</v>
      </c>
      <c r="R8" s="2">
        <f t="shared" ref="R8:R39" si="7">E/1000/(1+nu)*(G8+(nu/(1-2*nu))*N8)</f>
        <v>18.339269253051022</v>
      </c>
      <c r="S8" s="2">
        <f t="shared" si="0"/>
        <v>83.727266322990459</v>
      </c>
      <c r="T8" s="2">
        <f t="shared" si="1"/>
        <v>-113.05521503783098</v>
      </c>
      <c r="U8" s="2">
        <f t="shared" si="2"/>
        <v>98.358166446626001</v>
      </c>
      <c r="V8" s="2">
        <f t="shared" si="3"/>
        <v>89.183928342403092</v>
      </c>
      <c r="W8" s="2">
        <f t="shared" si="4"/>
        <v>117.13626415765908</v>
      </c>
    </row>
    <row r="9" spans="4:23">
      <c r="D9" s="3" t="s">
        <v>1</v>
      </c>
      <c r="E9" s="3">
        <v>0.15</v>
      </c>
      <c r="F9" s="3">
        <v>-15</v>
      </c>
      <c r="G9" s="2">
        <v>71.555794592901819</v>
      </c>
      <c r="H9" s="2">
        <v>96.125431907225263</v>
      </c>
      <c r="I9" s="2">
        <v>-492.75482115290151</v>
      </c>
      <c r="J9" s="2">
        <v>203.6690689794446</v>
      </c>
      <c r="K9" s="2">
        <v>941.78681111631329</v>
      </c>
      <c r="L9" s="2">
        <v>249.22810206698375</v>
      </c>
      <c r="N9" s="2">
        <f t="shared" si="5"/>
        <v>520.58778455631364</v>
      </c>
      <c r="O9" s="2">
        <f t="shared" si="5"/>
        <v>549.02260295365363</v>
      </c>
      <c r="P9" s="6">
        <f t="shared" si="6"/>
        <v>0.15</v>
      </c>
      <c r="Q9" s="2">
        <f t="shared" si="6"/>
        <v>-15</v>
      </c>
      <c r="R9" s="2">
        <f t="shared" si="7"/>
        <v>69.237941131501813</v>
      </c>
      <c r="S9" s="2">
        <f t="shared" si="0"/>
        <v>76.570905807110208</v>
      </c>
      <c r="T9" s="2">
        <f t="shared" si="1"/>
        <v>-27.752945949808137</v>
      </c>
      <c r="U9" s="2">
        <f t="shared" si="2"/>
        <v>95.054968428897922</v>
      </c>
      <c r="V9" s="2">
        <f t="shared" si="3"/>
        <v>218.80889709646317</v>
      </c>
      <c r="W9" s="2">
        <f t="shared" si="4"/>
        <v>102.88542724081867</v>
      </c>
    </row>
    <row r="10" spans="4:23">
      <c r="D10" s="3" t="s">
        <v>1</v>
      </c>
      <c r="E10" s="3">
        <v>0.15</v>
      </c>
      <c r="F10" s="3">
        <v>-14</v>
      </c>
      <c r="G10" s="2">
        <v>-135.11681274874593</v>
      </c>
      <c r="H10" s="2">
        <v>91.640982632199837</v>
      </c>
      <c r="I10" s="2">
        <v>-945.46710697697529</v>
      </c>
      <c r="J10" s="2">
        <v>225.34049918000824</v>
      </c>
      <c r="K10" s="2">
        <v>1884.7893534564796</v>
      </c>
      <c r="L10" s="2">
        <v>229.1866865274983</v>
      </c>
      <c r="N10" s="2">
        <f t="shared" si="5"/>
        <v>804.20543373075839</v>
      </c>
      <c r="O10" s="2">
        <f t="shared" si="5"/>
        <v>546.16816833970643</v>
      </c>
      <c r="P10" s="6">
        <f t="shared" si="6"/>
        <v>0.15</v>
      </c>
      <c r="Q10" s="2">
        <f t="shared" si="6"/>
        <v>-14</v>
      </c>
      <c r="R10" s="2">
        <f t="shared" si="7"/>
        <v>64.736767123111008</v>
      </c>
      <c r="S10" s="2">
        <f t="shared" si="0"/>
        <v>75.487937302064722</v>
      </c>
      <c r="T10" s="2">
        <f t="shared" si="1"/>
        <v>-74.542189697365913</v>
      </c>
      <c r="U10" s="2">
        <f t="shared" si="2"/>
        <v>98.46754170871931</v>
      </c>
      <c r="V10" s="2">
        <f t="shared" si="3"/>
        <v>411.90813943963417</v>
      </c>
      <c r="W10" s="2">
        <f t="shared" si="4"/>
        <v>99.128605159069195</v>
      </c>
    </row>
    <row r="11" spans="4:23">
      <c r="D11" s="3" t="s">
        <v>1</v>
      </c>
      <c r="E11" s="3">
        <v>0.15</v>
      </c>
      <c r="F11" s="3">
        <v>-13</v>
      </c>
      <c r="G11" s="2">
        <v>-349.28316598444906</v>
      </c>
      <c r="H11" s="2">
        <v>88.483579899734536</v>
      </c>
      <c r="I11" s="2">
        <v>-834.4748957195601</v>
      </c>
      <c r="J11" s="2">
        <v>230.72410170069543</v>
      </c>
      <c r="K11" s="2">
        <v>2359.3133047465458</v>
      </c>
      <c r="L11" s="2">
        <v>316.02229548681817</v>
      </c>
      <c r="N11" s="2">
        <f t="shared" si="5"/>
        <v>1175.5552430425366</v>
      </c>
      <c r="O11" s="2">
        <f t="shared" si="5"/>
        <v>635.22997708724813</v>
      </c>
      <c r="P11" s="6">
        <f t="shared" si="6"/>
        <v>0.15</v>
      </c>
      <c r="Q11" s="2">
        <f t="shared" si="6"/>
        <v>-13</v>
      </c>
      <c r="R11" s="2">
        <f t="shared" si="7"/>
        <v>68.543310554200275</v>
      </c>
      <c r="S11" s="2">
        <f t="shared" si="0"/>
        <v>84.686394039184648</v>
      </c>
      <c r="T11" s="2">
        <f t="shared" si="1"/>
        <v>-14.849017994021931</v>
      </c>
      <c r="U11" s="2">
        <f t="shared" si="2"/>
        <v>109.13398372372481</v>
      </c>
      <c r="V11" s="2">
        <f t="shared" si="3"/>
        <v>534.08332896109005</v>
      </c>
      <c r="W11" s="2">
        <f t="shared" si="4"/>
        <v>123.79461078071461</v>
      </c>
    </row>
    <row r="12" spans="4:23">
      <c r="D12" s="3" t="s">
        <v>1</v>
      </c>
      <c r="E12" s="3">
        <v>0.15</v>
      </c>
      <c r="F12" s="3">
        <v>-12</v>
      </c>
      <c r="G12" s="2">
        <v>-449.08749768627632</v>
      </c>
      <c r="H12" s="2">
        <v>95.850974716463213</v>
      </c>
      <c r="I12" s="2">
        <v>-1297.5696275804366</v>
      </c>
      <c r="J12" s="2">
        <v>216.12834116425188</v>
      </c>
      <c r="K12" s="2">
        <v>2300.8692182503164</v>
      </c>
      <c r="L12" s="2">
        <v>319.02323474045215</v>
      </c>
      <c r="N12" s="2">
        <f t="shared" si="5"/>
        <v>554.2120929836035</v>
      </c>
      <c r="O12" s="2">
        <f t="shared" si="5"/>
        <v>631.0025506211673</v>
      </c>
      <c r="P12" s="6">
        <f t="shared" si="6"/>
        <v>0.15</v>
      </c>
      <c r="Q12" s="2">
        <f t="shared" si="6"/>
        <v>-12</v>
      </c>
      <c r="R12" s="2">
        <f t="shared" si="7"/>
        <v>-16.569965994747101</v>
      </c>
      <c r="S12" s="2">
        <f t="shared" si="0"/>
        <v>85.490290253582288</v>
      </c>
      <c r="T12" s="2">
        <f t="shared" si="1"/>
        <v>-162.40283207030592</v>
      </c>
      <c r="U12" s="2">
        <f t="shared" si="2"/>
        <v>106.16296261179599</v>
      </c>
      <c r="V12" s="2">
        <f t="shared" si="3"/>
        <v>456.07884455685473</v>
      </c>
      <c r="W12" s="2">
        <f t="shared" si="4"/>
        <v>123.8480224452054</v>
      </c>
    </row>
    <row r="13" spans="4:23">
      <c r="D13" s="3" t="s">
        <v>1</v>
      </c>
      <c r="E13" s="3">
        <v>0.15</v>
      </c>
      <c r="F13" s="3">
        <v>-11</v>
      </c>
      <c r="G13" s="2">
        <v>155.63723654617669</v>
      </c>
      <c r="H13" s="2">
        <v>116.74818296395827</v>
      </c>
      <c r="I13" s="2">
        <v>-1014.2269882263048</v>
      </c>
      <c r="J13" s="2">
        <v>210.67368936779894</v>
      </c>
      <c r="K13" s="2">
        <v>2384.8802882919613</v>
      </c>
      <c r="L13" s="2">
        <v>334.06231061785138</v>
      </c>
      <c r="N13" s="2">
        <f t="shared" si="5"/>
        <v>1526.2905366118332</v>
      </c>
      <c r="O13" s="2">
        <f t="shared" si="5"/>
        <v>661.48418294960857</v>
      </c>
      <c r="P13" s="6">
        <f t="shared" si="6"/>
        <v>0.15</v>
      </c>
      <c r="Q13" s="2">
        <f t="shared" si="6"/>
        <v>-11</v>
      </c>
      <c r="R13" s="2">
        <f t="shared" si="7"/>
        <v>193.68817747329339</v>
      </c>
      <c r="S13" s="2">
        <f t="shared" si="0"/>
        <v>92.41592645704381</v>
      </c>
      <c r="T13" s="2">
        <f t="shared" si="1"/>
        <v>-7.3822361594768484</v>
      </c>
      <c r="U13" s="2">
        <f t="shared" si="2"/>
        <v>108.5593728702039</v>
      </c>
      <c r="V13" s="2">
        <f t="shared" si="3"/>
        <v>576.83932699210015</v>
      </c>
      <c r="W13" s="2">
        <f t="shared" si="4"/>
        <v>129.76679214755666</v>
      </c>
    </row>
    <row r="14" spans="4:23">
      <c r="D14" s="3" t="s">
        <v>35</v>
      </c>
      <c r="E14" s="3">
        <v>0.15</v>
      </c>
      <c r="F14" s="3">
        <v>-10</v>
      </c>
      <c r="G14" s="2">
        <v>-638.75965358826522</v>
      </c>
      <c r="H14" s="2">
        <v>119.37949899463581</v>
      </c>
      <c r="I14" s="2">
        <v>-1149.6273816774333</v>
      </c>
      <c r="J14" s="2">
        <v>238.11674365712577</v>
      </c>
      <c r="K14" s="2">
        <v>1403.6876303427905</v>
      </c>
      <c r="L14" s="2">
        <v>267.68314152728271</v>
      </c>
      <c r="N14" s="2">
        <f t="shared" si="5"/>
        <v>-384.69940492290812</v>
      </c>
      <c r="O14" s="2">
        <f t="shared" si="5"/>
        <v>625.17938417904429</v>
      </c>
      <c r="P14" s="6">
        <f t="shared" si="6"/>
        <v>0.15</v>
      </c>
      <c r="Q14" s="2">
        <f t="shared" si="6"/>
        <v>-10</v>
      </c>
      <c r="R14" s="2">
        <f t="shared" si="7"/>
        <v>-151.86331287392616</v>
      </c>
      <c r="S14" s="2">
        <f t="shared" si="0"/>
        <v>88.897346534286015</v>
      </c>
      <c r="T14" s="2">
        <f t="shared" si="1"/>
        <v>-239.66870363925193</v>
      </c>
      <c r="U14" s="2">
        <f t="shared" si="2"/>
        <v>109.30531046065147</v>
      </c>
      <c r="V14" s="2">
        <f t="shared" si="3"/>
        <v>199.18231405172403</v>
      </c>
      <c r="W14" s="2">
        <f t="shared" si="4"/>
        <v>114.38703509458472</v>
      </c>
    </row>
    <row r="15" spans="4:23">
      <c r="D15" s="3" t="s">
        <v>0</v>
      </c>
      <c r="E15" s="3">
        <v>0.15</v>
      </c>
      <c r="F15" s="3">
        <v>-9</v>
      </c>
      <c r="G15" s="2">
        <v>-62.619207408875049</v>
      </c>
      <c r="H15" s="2">
        <v>119.73422636987095</v>
      </c>
      <c r="I15" s="2">
        <v>-1365.9388746973912</v>
      </c>
      <c r="J15" s="2">
        <v>244.23039042832283</v>
      </c>
      <c r="K15" s="2">
        <v>757.48716096845226</v>
      </c>
      <c r="L15" s="2">
        <v>188.49961895840283</v>
      </c>
      <c r="N15" s="2">
        <f t="shared" si="5"/>
        <v>-671.07092113781403</v>
      </c>
      <c r="O15" s="2">
        <f t="shared" si="5"/>
        <v>552.46423575659662</v>
      </c>
      <c r="P15" s="6">
        <f t="shared" si="6"/>
        <v>0.15</v>
      </c>
      <c r="Q15" s="2">
        <f t="shared" si="6"/>
        <v>-9</v>
      </c>
      <c r="R15" s="2">
        <f t="shared" si="7"/>
        <v>-84.16105827284882</v>
      </c>
      <c r="S15" s="2">
        <f t="shared" si="0"/>
        <v>81.005095943199336</v>
      </c>
      <c r="T15" s="2">
        <f t="shared" si="1"/>
        <v>-308.16912608806251</v>
      </c>
      <c r="U15" s="2">
        <f t="shared" si="2"/>
        <v>102.40287414074575</v>
      </c>
      <c r="V15" s="2">
        <f t="shared" si="3"/>
        <v>56.794723792004312</v>
      </c>
      <c r="W15" s="2">
        <f t="shared" si="4"/>
        <v>92.824147794353252</v>
      </c>
    </row>
    <row r="16" spans="4:23">
      <c r="D16" s="3" t="s">
        <v>0</v>
      </c>
      <c r="E16" s="3">
        <v>0.15</v>
      </c>
      <c r="F16" s="3">
        <v>-8</v>
      </c>
      <c r="G16" s="2">
        <v>-319.11083847964238</v>
      </c>
      <c r="H16" s="2">
        <v>109.07291411206364</v>
      </c>
      <c r="I16" s="2">
        <v>-1029.404069052347</v>
      </c>
      <c r="J16" s="2">
        <v>216.42173094611974</v>
      </c>
      <c r="K16" s="2">
        <v>753.25346885990496</v>
      </c>
      <c r="L16" s="2">
        <v>262.53740153814283</v>
      </c>
      <c r="N16" s="2">
        <f t="shared" si="5"/>
        <v>-595.26143867208441</v>
      </c>
      <c r="O16" s="2">
        <f t="shared" si="5"/>
        <v>588.03204659632615</v>
      </c>
      <c r="P16" s="6">
        <f t="shared" si="6"/>
        <v>0.15</v>
      </c>
      <c r="Q16" s="2">
        <f t="shared" si="6"/>
        <v>-8</v>
      </c>
      <c r="R16" s="2">
        <f t="shared" si="7"/>
        <v>-119.9538952184478</v>
      </c>
      <c r="S16" s="2">
        <f t="shared" si="0"/>
        <v>83.062912209484139</v>
      </c>
      <c r="T16" s="2">
        <f t="shared" si="1"/>
        <v>-242.03554422313138</v>
      </c>
      <c r="U16" s="2">
        <f t="shared" si="2"/>
        <v>101.51349010283749</v>
      </c>
      <c r="V16" s="2">
        <f t="shared" si="3"/>
        <v>64.358720105536918</v>
      </c>
      <c r="W16" s="2">
        <f t="shared" si="4"/>
        <v>109.43962098584149</v>
      </c>
    </row>
    <row r="17" spans="4:23">
      <c r="D17" s="3" t="s">
        <v>0</v>
      </c>
      <c r="E17" s="3">
        <v>0.15</v>
      </c>
      <c r="F17" s="3">
        <v>-7</v>
      </c>
      <c r="G17" s="2">
        <v>-305.22479161867534</v>
      </c>
      <c r="H17" s="2">
        <v>119.29433028148384</v>
      </c>
      <c r="I17" s="2">
        <v>-436.3056700513909</v>
      </c>
      <c r="J17" s="2">
        <v>215.28259846350176</v>
      </c>
      <c r="K17" s="2">
        <v>938.86590299912723</v>
      </c>
      <c r="L17" s="2">
        <v>351.42600593479983</v>
      </c>
      <c r="N17" s="2">
        <f t="shared" si="5"/>
        <v>197.33544132906104</v>
      </c>
      <c r="O17" s="2">
        <f t="shared" si="5"/>
        <v>686.00293467978543</v>
      </c>
      <c r="P17" s="6">
        <f t="shared" si="6"/>
        <v>0.15</v>
      </c>
      <c r="Q17" s="2">
        <f t="shared" si="6"/>
        <v>-7</v>
      </c>
      <c r="R17" s="2">
        <f t="shared" si="7"/>
        <v>-30.876947164093767</v>
      </c>
      <c r="S17" s="2">
        <f t="shared" si="0"/>
        <v>95.535283997731568</v>
      </c>
      <c r="T17" s="2">
        <f t="shared" si="1"/>
        <v>-53.406473144716756</v>
      </c>
      <c r="U17" s="2">
        <f t="shared" si="2"/>
        <v>112.03326759151591</v>
      </c>
      <c r="V17" s="2">
        <f t="shared" si="3"/>
        <v>182.95114097334107</v>
      </c>
      <c r="W17" s="2">
        <f t="shared" si="4"/>
        <v>135.43291575064524</v>
      </c>
    </row>
    <row r="18" spans="4:23">
      <c r="D18" s="3" t="s">
        <v>0</v>
      </c>
      <c r="E18" s="3">
        <v>0.15</v>
      </c>
      <c r="F18" s="3">
        <v>-6</v>
      </c>
      <c r="G18" s="2">
        <v>-551.01145448464013</v>
      </c>
      <c r="H18" s="2">
        <v>105.05650426893004</v>
      </c>
      <c r="I18" s="2">
        <v>23.128184269512417</v>
      </c>
      <c r="J18" s="2">
        <v>231.62914678610929</v>
      </c>
      <c r="K18" s="2">
        <v>722.26682495357329</v>
      </c>
      <c r="L18" s="2">
        <v>220.32461343424541</v>
      </c>
      <c r="N18" s="2">
        <f t="shared" si="5"/>
        <v>194.38355473844558</v>
      </c>
      <c r="O18" s="2">
        <f t="shared" si="5"/>
        <v>557.01026448928474</v>
      </c>
      <c r="P18" s="6">
        <f t="shared" si="6"/>
        <v>0.15</v>
      </c>
      <c r="Q18" s="2">
        <f t="shared" si="6"/>
        <v>-6</v>
      </c>
      <c r="R18" s="2">
        <f t="shared" si="7"/>
        <v>-73.444392440030029</v>
      </c>
      <c r="S18" s="2">
        <f t="shared" si="0"/>
        <v>78.979584349737877</v>
      </c>
      <c r="T18" s="2">
        <f t="shared" si="1"/>
        <v>25.235857970839938</v>
      </c>
      <c r="U18" s="2">
        <f t="shared" si="2"/>
        <v>100.73425728237808</v>
      </c>
      <c r="V18" s="2">
        <f t="shared" si="3"/>
        <v>145.4003118384129</v>
      </c>
      <c r="W18" s="2">
        <f t="shared" si="4"/>
        <v>98.791290612526439</v>
      </c>
    </row>
    <row r="19" spans="4:23">
      <c r="D19" s="3" t="s">
        <v>0</v>
      </c>
      <c r="E19" s="3">
        <v>0.15</v>
      </c>
      <c r="F19" s="3">
        <v>-5</v>
      </c>
      <c r="G19" s="2">
        <v>-635.36970640584548</v>
      </c>
      <c r="H19" s="2">
        <v>119.38794168839081</v>
      </c>
      <c r="I19" s="2">
        <v>491.49683098226393</v>
      </c>
      <c r="J19" s="2">
        <v>241.18056742061725</v>
      </c>
      <c r="K19" s="2">
        <v>945.89071637598261</v>
      </c>
      <c r="L19" s="2">
        <v>477.41421166256634</v>
      </c>
      <c r="N19" s="2">
        <f t="shared" si="5"/>
        <v>802.017840952401</v>
      </c>
      <c r="O19" s="2">
        <f t="shared" si="5"/>
        <v>837.98272077157435</v>
      </c>
      <c r="P19" s="6">
        <f t="shared" si="6"/>
        <v>0.15</v>
      </c>
      <c r="Q19" s="2">
        <f t="shared" si="6"/>
        <v>-5</v>
      </c>
      <c r="R19" s="2">
        <f t="shared" si="7"/>
        <v>-21.483466934335816</v>
      </c>
      <c r="S19" s="2">
        <f t="shared" si="0"/>
        <v>112.17416256208313</v>
      </c>
      <c r="T19" s="2">
        <f t="shared" si="1"/>
        <v>172.19671917924546</v>
      </c>
      <c r="U19" s="2">
        <f t="shared" si="2"/>
        <v>133.10727010980958</v>
      </c>
      <c r="V19" s="2">
        <f t="shared" si="3"/>
        <v>250.2956682312909</v>
      </c>
      <c r="W19" s="2">
        <f t="shared" si="4"/>
        <v>173.7099277138945</v>
      </c>
    </row>
    <row r="20" spans="4:23">
      <c r="D20" s="3" t="s">
        <v>0</v>
      </c>
      <c r="E20" s="3">
        <v>0.15</v>
      </c>
      <c r="F20" s="3">
        <v>-4</v>
      </c>
      <c r="G20" s="2">
        <v>-829.29206934365743</v>
      </c>
      <c r="H20" s="2">
        <v>99.244487452999238</v>
      </c>
      <c r="I20" s="2">
        <v>440.31044026847536</v>
      </c>
      <c r="J20" s="2">
        <v>256.87722396273824</v>
      </c>
      <c r="K20" s="2">
        <v>825.54544404734952</v>
      </c>
      <c r="L20" s="2">
        <v>472.63866391710121</v>
      </c>
      <c r="N20" s="2">
        <f t="shared" si="5"/>
        <v>436.56381497216745</v>
      </c>
      <c r="O20" s="2">
        <f t="shared" si="5"/>
        <v>828.76037533283875</v>
      </c>
      <c r="P20" s="6">
        <f t="shared" si="6"/>
        <v>0.15</v>
      </c>
      <c r="Q20" s="2">
        <f t="shared" si="6"/>
        <v>-4</v>
      </c>
      <c r="R20" s="2">
        <f t="shared" si="7"/>
        <v>-94.785407155860284</v>
      </c>
      <c r="S20" s="2">
        <f t="shared" si="0"/>
        <v>107.70331233301347</v>
      </c>
      <c r="T20" s="2">
        <f t="shared" si="1"/>
        <v>123.42752418372503</v>
      </c>
      <c r="U20" s="2">
        <f t="shared" si="2"/>
        <v>134.79643892062489</v>
      </c>
      <c r="V20" s="2">
        <f t="shared" si="3"/>
        <v>189.63979045821904</v>
      </c>
      <c r="W20" s="2">
        <f t="shared" si="4"/>
        <v>171.88043641278099</v>
      </c>
    </row>
    <row r="21" spans="4:23">
      <c r="D21" s="3" t="s">
        <v>0</v>
      </c>
      <c r="E21" s="3">
        <v>0.15</v>
      </c>
      <c r="F21" s="3">
        <v>-3</v>
      </c>
      <c r="G21" s="2">
        <v>-1068.8734399135801</v>
      </c>
      <c r="H21" s="2">
        <v>105.62826655513993</v>
      </c>
      <c r="I21" s="2">
        <v>820.73871072063264</v>
      </c>
      <c r="J21" s="2">
        <v>312.18729082849552</v>
      </c>
      <c r="K21" s="2">
        <v>408.9372695142095</v>
      </c>
      <c r="L21" s="2">
        <v>422.90350237659214</v>
      </c>
      <c r="N21" s="2">
        <f t="shared" si="5"/>
        <v>160.80254032126203</v>
      </c>
      <c r="O21" s="2">
        <f t="shared" si="5"/>
        <v>840.71905976022754</v>
      </c>
      <c r="P21" s="6">
        <f t="shared" si="6"/>
        <v>0.15</v>
      </c>
      <c r="Q21" s="2">
        <f t="shared" si="6"/>
        <v>-3</v>
      </c>
      <c r="R21" s="2">
        <f t="shared" si="7"/>
        <v>-166.12484463750855</v>
      </c>
      <c r="S21" s="2">
        <f t="shared" si="0"/>
        <v>110.10850547543959</v>
      </c>
      <c r="T21" s="2">
        <f t="shared" si="1"/>
        <v>158.65224375274678</v>
      </c>
      <c r="U21" s="2">
        <f t="shared" si="2"/>
        <v>145.61083777242257</v>
      </c>
      <c r="V21" s="2">
        <f t="shared" si="3"/>
        <v>87.873871045392789</v>
      </c>
      <c r="W21" s="2">
        <f t="shared" si="4"/>
        <v>164.6401866322517</v>
      </c>
    </row>
    <row r="22" spans="4:23">
      <c r="D22" s="3" t="s">
        <v>0</v>
      </c>
      <c r="E22" s="3">
        <v>0.15</v>
      </c>
      <c r="F22" s="3">
        <v>-2</v>
      </c>
      <c r="G22" s="2">
        <v>-940.3808864680675</v>
      </c>
      <c r="H22" s="2">
        <v>108.16868093064829</v>
      </c>
      <c r="I22" s="2">
        <v>1030.0685243096177</v>
      </c>
      <c r="J22" s="2">
        <v>250.68432611566413</v>
      </c>
      <c r="K22" s="2">
        <v>411.32420595679474</v>
      </c>
      <c r="L22" s="2">
        <v>381.25176497916556</v>
      </c>
      <c r="N22" s="2">
        <f t="shared" si="5"/>
        <v>501.01184379834496</v>
      </c>
      <c r="O22" s="2">
        <f t="shared" si="5"/>
        <v>740.10477202547804</v>
      </c>
      <c r="P22" s="6">
        <f t="shared" si="6"/>
        <v>0.15</v>
      </c>
      <c r="Q22" s="2">
        <f t="shared" si="6"/>
        <v>-2</v>
      </c>
      <c r="R22" s="2">
        <f t="shared" si="7"/>
        <v>-106.82979444625511</v>
      </c>
      <c r="S22" s="2">
        <f t="shared" si="0"/>
        <v>99.540451475241838</v>
      </c>
      <c r="T22" s="2">
        <f t="shared" si="1"/>
        <v>231.84119803115954</v>
      </c>
      <c r="U22" s="2">
        <f t="shared" si="2"/>
        <v>124.03532799141641</v>
      </c>
      <c r="V22" s="2">
        <f t="shared" si="3"/>
        <v>125.49451831426809</v>
      </c>
      <c r="W22" s="2">
        <f t="shared" si="4"/>
        <v>146.47660654608075</v>
      </c>
    </row>
    <row r="23" spans="4:23">
      <c r="D23" s="3" t="s">
        <v>0</v>
      </c>
      <c r="E23" s="3">
        <v>0.15</v>
      </c>
      <c r="F23" s="3">
        <v>-1</v>
      </c>
      <c r="G23" s="2">
        <v>-955.91105817223877</v>
      </c>
      <c r="H23" s="2">
        <v>142.19623750762605</v>
      </c>
      <c r="I23" s="2">
        <v>770.73396790677725</v>
      </c>
      <c r="J23" s="2">
        <v>246.46838739111979</v>
      </c>
      <c r="K23" s="2">
        <v>402.57337497105448</v>
      </c>
      <c r="L23" s="2">
        <v>353.12948702538893</v>
      </c>
      <c r="N23" s="2">
        <f t="shared" si="5"/>
        <v>217.39628470559296</v>
      </c>
      <c r="O23" s="2">
        <f t="shared" si="5"/>
        <v>741.79411192413477</v>
      </c>
      <c r="P23" s="6">
        <f t="shared" si="6"/>
        <v>0.15</v>
      </c>
      <c r="Q23" s="2">
        <f t="shared" si="6"/>
        <v>-1</v>
      </c>
      <c r="R23" s="2">
        <f>E/1000/(1+nu)*(G23+(nu/(1-2*nu))*N23)</f>
        <v>-140.5194944836793</v>
      </c>
      <c r="S23" s="2">
        <f t="shared" si="0"/>
        <v>105.57370931332547</v>
      </c>
      <c r="T23" s="2">
        <f t="shared" si="1"/>
        <v>156.24761937365156</v>
      </c>
      <c r="U23" s="2">
        <f t="shared" si="2"/>
        <v>123.49548507455097</v>
      </c>
      <c r="V23" s="2">
        <f t="shared" si="3"/>
        <v>92.970017462824217</v>
      </c>
      <c r="W23" s="2">
        <f t="shared" si="4"/>
        <v>141.82786157419099</v>
      </c>
    </row>
    <row r="24" spans="4:23">
      <c r="D24" s="3" t="s">
        <v>0</v>
      </c>
      <c r="E24" s="3">
        <v>0.15</v>
      </c>
      <c r="F24" s="3">
        <v>0</v>
      </c>
      <c r="G24" s="2">
        <v>-595.35953741818253</v>
      </c>
      <c r="H24" s="2">
        <v>132.12153035668757</v>
      </c>
      <c r="I24" s="2">
        <v>777.07579377002139</v>
      </c>
      <c r="J24" s="2">
        <v>237.63023522420644</v>
      </c>
      <c r="K24" s="2">
        <v>582.30434630797345</v>
      </c>
      <c r="L24" s="2">
        <v>440.54473556313985</v>
      </c>
      <c r="N24" s="2">
        <f t="shared" si="5"/>
        <v>764.02060265981231</v>
      </c>
      <c r="O24" s="2">
        <f t="shared" si="5"/>
        <v>810.29650114403387</v>
      </c>
      <c r="P24" s="6">
        <f t="shared" si="6"/>
        <v>0.15</v>
      </c>
      <c r="Q24" s="2">
        <f t="shared" si="6"/>
        <v>0</v>
      </c>
      <c r="R24" s="2">
        <f t="shared" si="7"/>
        <v>-18.762667077833136</v>
      </c>
      <c r="S24" s="2">
        <f t="shared" si="0"/>
        <v>111.33456784268441</v>
      </c>
      <c r="T24" s="2">
        <f t="shared" si="1"/>
        <v>217.12465547013943</v>
      </c>
      <c r="U24" s="2">
        <f t="shared" si="2"/>
        <v>129.46887649178922</v>
      </c>
      <c r="V24" s="2">
        <f t="shared" si="3"/>
        <v>183.64831293759994</v>
      </c>
      <c r="W24" s="2">
        <f t="shared" si="4"/>
        <v>164.34480623754337</v>
      </c>
    </row>
    <row r="25" spans="4:23">
      <c r="D25" s="3" t="s">
        <v>0</v>
      </c>
      <c r="E25" s="3">
        <v>0.15</v>
      </c>
      <c r="F25" s="3">
        <v>1</v>
      </c>
      <c r="G25" s="2">
        <v>-642.52415690874147</v>
      </c>
      <c r="H25" s="2">
        <v>135.95179777542438</v>
      </c>
      <c r="I25" s="2">
        <v>859.46596115115244</v>
      </c>
      <c r="J25" s="2">
        <v>168.76196525973273</v>
      </c>
      <c r="K25" s="2">
        <v>613.24084183740251</v>
      </c>
      <c r="L25" s="2">
        <v>404.11141933531894</v>
      </c>
      <c r="N25" s="2">
        <f t="shared" si="5"/>
        <v>830.18264607981348</v>
      </c>
      <c r="O25" s="2">
        <f t="shared" si="5"/>
        <v>708.82518237047611</v>
      </c>
      <c r="P25" s="6">
        <f t="shared" si="6"/>
        <v>0.15</v>
      </c>
      <c r="Q25" s="2">
        <f t="shared" si="6"/>
        <v>1</v>
      </c>
      <c r="R25" s="2">
        <f t="shared" si="7"/>
        <v>-19.632612553710324</v>
      </c>
      <c r="S25" s="2">
        <f t="shared" si="0"/>
        <v>100.89446956442191</v>
      </c>
      <c r="T25" s="2">
        <f t="shared" si="1"/>
        <v>238.52193898783395</v>
      </c>
      <c r="U25" s="2">
        <f t="shared" si="2"/>
        <v>106.53371710078744</v>
      </c>
      <c r="V25" s="2">
        <f t="shared" si="3"/>
        <v>196.20199660578317</v>
      </c>
      <c r="W25" s="2">
        <f t="shared" si="4"/>
        <v>146.98440452002876</v>
      </c>
    </row>
    <row r="26" spans="4:23">
      <c r="D26" s="3" t="s">
        <v>0</v>
      </c>
      <c r="E26" s="3">
        <v>0.15</v>
      </c>
      <c r="F26" s="3">
        <v>2</v>
      </c>
      <c r="G26" s="2">
        <v>-997.03188552202005</v>
      </c>
      <c r="H26" s="2">
        <v>112.6697231108526</v>
      </c>
      <c r="I26" s="2">
        <v>761.36401972702265</v>
      </c>
      <c r="J26" s="2">
        <v>276.69266703702124</v>
      </c>
      <c r="K26" s="2">
        <v>1418.1486243258414</v>
      </c>
      <c r="L26" s="2">
        <v>573.77223362346172</v>
      </c>
      <c r="N26" s="2">
        <f t="shared" si="5"/>
        <v>1182.480758530844</v>
      </c>
      <c r="O26" s="2">
        <f t="shared" si="5"/>
        <v>963.13462377133555</v>
      </c>
      <c r="P26" s="6">
        <f t="shared" si="6"/>
        <v>0.15</v>
      </c>
      <c r="Q26" s="2">
        <f t="shared" si="6"/>
        <v>2</v>
      </c>
      <c r="R26" s="2">
        <f t="shared" si="7"/>
        <v>-42.031022359786107</v>
      </c>
      <c r="S26" s="2">
        <f t="shared" si="0"/>
        <v>124.70795813466763</v>
      </c>
      <c r="T26" s="2">
        <f t="shared" si="1"/>
        <v>260.19327385489311</v>
      </c>
      <c r="U26" s="2">
        <f t="shared" si="2"/>
        <v>152.89940162197786</v>
      </c>
      <c r="V26" s="2">
        <f t="shared" si="3"/>
        <v>373.07812777031506</v>
      </c>
      <c r="W26" s="2">
        <f t="shared" si="4"/>
        <v>203.95995212902233</v>
      </c>
    </row>
    <row r="27" spans="4:23">
      <c r="D27" s="3" t="s">
        <v>0</v>
      </c>
      <c r="E27" s="3">
        <v>0.15</v>
      </c>
      <c r="F27" s="3">
        <v>3.0000000000000036</v>
      </c>
      <c r="G27" s="2">
        <v>-734.55857090382335</v>
      </c>
      <c r="H27" s="2">
        <v>102.48096693516186</v>
      </c>
      <c r="I27" s="2">
        <v>910.71119021841434</v>
      </c>
      <c r="J27" s="2">
        <v>290.60186053469113</v>
      </c>
      <c r="K27" s="2">
        <v>723.95147609269895</v>
      </c>
      <c r="L27" s="2">
        <v>904.06241873366446</v>
      </c>
      <c r="N27" s="2">
        <f t="shared" si="5"/>
        <v>900.10409540728995</v>
      </c>
      <c r="O27" s="2">
        <f t="shared" si="5"/>
        <v>1297.1452462035174</v>
      </c>
      <c r="P27" s="6">
        <f t="shared" si="6"/>
        <v>0.15</v>
      </c>
      <c r="Q27" s="2">
        <f t="shared" si="6"/>
        <v>3.0000000000000036</v>
      </c>
      <c r="R27" s="2">
        <f t="shared" si="7"/>
        <v>-27.80336893892229</v>
      </c>
      <c r="S27" s="2">
        <f t="shared" si="0"/>
        <v>159.48917749549068</v>
      </c>
      <c r="T27" s="2">
        <f t="shared" si="1"/>
        <v>254.9773712539623</v>
      </c>
      <c r="U27" s="2">
        <f t="shared" si="2"/>
        <v>191.82245608290975</v>
      </c>
      <c r="V27" s="2">
        <f t="shared" si="3"/>
        <v>222.87804538860499</v>
      </c>
      <c r="W27" s="2">
        <f t="shared" si="4"/>
        <v>297.26098952335838</v>
      </c>
    </row>
    <row r="28" spans="4:23">
      <c r="D28" s="3" t="s">
        <v>0</v>
      </c>
      <c r="E28" s="3">
        <v>0.15</v>
      </c>
      <c r="F28" s="3">
        <v>4.0000000000000036</v>
      </c>
      <c r="G28" s="2">
        <v>-699.44819965302372</v>
      </c>
      <c r="H28" s="2">
        <v>116.95073612534793</v>
      </c>
      <c r="I28" s="2">
        <v>283.32892344233431</v>
      </c>
      <c r="J28" s="2">
        <v>222.48229555206655</v>
      </c>
      <c r="K28" s="2">
        <v>1077.7248928286951</v>
      </c>
      <c r="L28" s="2">
        <v>286.79125322889763</v>
      </c>
      <c r="N28" s="2">
        <f t="shared" si="5"/>
        <v>661.6056166180058</v>
      </c>
      <c r="O28" s="2">
        <f t="shared" si="5"/>
        <v>626.22428490631205</v>
      </c>
      <c r="P28" s="6">
        <f t="shared" si="6"/>
        <v>0.15</v>
      </c>
      <c r="Q28" s="2">
        <f t="shared" si="6"/>
        <v>4.0000000000000036</v>
      </c>
      <c r="R28" s="2">
        <f t="shared" si="7"/>
        <v>-47.854544997769054</v>
      </c>
      <c r="S28" s="2">
        <f t="shared" si="0"/>
        <v>88.594188933172063</v>
      </c>
      <c r="T28" s="2">
        <f t="shared" si="1"/>
        <v>121.06027303424561</v>
      </c>
      <c r="U28" s="2">
        <f t="shared" si="2"/>
        <v>106.73242570963934</v>
      </c>
      <c r="V28" s="2">
        <f t="shared" si="3"/>
        <v>257.59708027252634</v>
      </c>
      <c r="W28" s="2">
        <f t="shared" si="4"/>
        <v>117.78552781034472</v>
      </c>
    </row>
    <row r="29" spans="4:23">
      <c r="D29" s="3" t="s">
        <v>0</v>
      </c>
      <c r="E29" s="3">
        <v>0.15</v>
      </c>
      <c r="F29" s="3">
        <v>5.0000000000000036</v>
      </c>
      <c r="G29" s="2">
        <v>-541.00291515202946</v>
      </c>
      <c r="H29" s="2">
        <v>126.19966599348317</v>
      </c>
      <c r="I29" s="2">
        <v>-181.27380891074088</v>
      </c>
      <c r="J29" s="2">
        <v>218.40536028881877</v>
      </c>
      <c r="K29" s="2">
        <v>501.69892002090319</v>
      </c>
      <c r="L29" s="2">
        <v>359.74461940384117</v>
      </c>
      <c r="N29" s="2">
        <f t="shared" si="5"/>
        <v>-220.57780404186713</v>
      </c>
      <c r="O29" s="2">
        <f t="shared" si="5"/>
        <v>704.34964568614305</v>
      </c>
      <c r="P29" s="6">
        <f t="shared" si="6"/>
        <v>0.15</v>
      </c>
      <c r="Q29" s="2">
        <f t="shared" si="6"/>
        <v>5.0000000000000036</v>
      </c>
      <c r="R29" s="2">
        <f t="shared" si="7"/>
        <v>-117.11057335883429</v>
      </c>
      <c r="S29" s="2">
        <f t="shared" si="0"/>
        <v>98.728810089551828</v>
      </c>
      <c r="T29" s="2">
        <f t="shared" si="1"/>
        <v>-55.28213322361281</v>
      </c>
      <c r="U29" s="2">
        <f t="shared" si="2"/>
        <v>114.57666379656263</v>
      </c>
      <c r="V29" s="2">
        <f t="shared" si="3"/>
        <v>62.103804561513513</v>
      </c>
      <c r="W29" s="2">
        <f t="shared" si="4"/>
        <v>138.86934895695708</v>
      </c>
    </row>
    <row r="30" spans="4:23">
      <c r="D30" s="3" t="s">
        <v>0</v>
      </c>
      <c r="E30" s="3">
        <v>0.15</v>
      </c>
      <c r="F30" s="3">
        <v>6.0000000000000036</v>
      </c>
      <c r="G30" s="2">
        <v>-299.97789032904535</v>
      </c>
      <c r="H30" s="2">
        <v>122.57836558066697</v>
      </c>
      <c r="I30" s="2">
        <v>-300.07083020455974</v>
      </c>
      <c r="J30" s="2">
        <v>202.59673572775819</v>
      </c>
      <c r="K30" s="2">
        <v>592.69764784336473</v>
      </c>
      <c r="L30" s="2">
        <v>258.61260337284375</v>
      </c>
      <c r="N30" s="2">
        <f t="shared" si="5"/>
        <v>-7.3510726902403576</v>
      </c>
      <c r="O30" s="2">
        <f t="shared" si="5"/>
        <v>583.78770468126891</v>
      </c>
      <c r="P30" s="6">
        <f t="shared" si="6"/>
        <v>0.15</v>
      </c>
      <c r="Q30" s="2">
        <f t="shared" si="6"/>
        <v>6.0000000000000036</v>
      </c>
      <c r="R30" s="2">
        <f t="shared" si="7"/>
        <v>-52.362723475799704</v>
      </c>
      <c r="S30" s="2">
        <f t="shared" si="0"/>
        <v>84.919936783690929</v>
      </c>
      <c r="T30" s="2">
        <f t="shared" si="1"/>
        <v>-52.378697516903742</v>
      </c>
      <c r="U30" s="2">
        <f t="shared" si="2"/>
        <v>98.673094152722229</v>
      </c>
      <c r="V30" s="2">
        <f t="shared" si="3"/>
        <v>101.06588464758327</v>
      </c>
      <c r="W30" s="2">
        <f t="shared" si="4"/>
        <v>108.30082140422134</v>
      </c>
    </row>
    <row r="31" spans="4:23">
      <c r="D31" s="3" t="s">
        <v>0</v>
      </c>
      <c r="E31" s="3">
        <v>0.15</v>
      </c>
      <c r="F31" s="3">
        <v>7.0000000000000036</v>
      </c>
      <c r="G31" s="2">
        <v>-304.3674826728469</v>
      </c>
      <c r="H31" s="2">
        <v>137.79913593073383</v>
      </c>
      <c r="I31" s="2">
        <v>-254.28051152201573</v>
      </c>
      <c r="J31" s="2">
        <v>301.11157011505998</v>
      </c>
      <c r="K31" s="2">
        <v>1120.387722950868</v>
      </c>
      <c r="L31" s="2">
        <v>286.69798706504162</v>
      </c>
      <c r="N31" s="2">
        <f t="shared" si="5"/>
        <v>561.73972875600543</v>
      </c>
      <c r="O31" s="2">
        <f t="shared" si="5"/>
        <v>725.60869311083547</v>
      </c>
      <c r="P31" s="6">
        <f t="shared" si="6"/>
        <v>0.15</v>
      </c>
      <c r="Q31" s="2">
        <f t="shared" si="6"/>
        <v>7.0000000000000036</v>
      </c>
      <c r="R31" s="2">
        <f t="shared" si="7"/>
        <v>9.1271217482925451</v>
      </c>
      <c r="S31" s="2">
        <f t="shared" si="0"/>
        <v>103.04767729709252</v>
      </c>
      <c r="T31" s="2">
        <f t="shared" si="1"/>
        <v>17.735819914841652</v>
      </c>
      <c r="U31" s="2">
        <f t="shared" si="2"/>
        <v>131.1170019225236</v>
      </c>
      <c r="V31" s="2">
        <f t="shared" si="3"/>
        <v>254.00692271486855</v>
      </c>
      <c r="W31" s="2">
        <f t="shared" si="4"/>
        <v>128.63966733580162</v>
      </c>
    </row>
    <row r="32" spans="4:23">
      <c r="D32" s="3" t="s">
        <v>0</v>
      </c>
      <c r="E32" s="3">
        <v>0.15</v>
      </c>
      <c r="F32" s="3">
        <v>8.0000000000000036</v>
      </c>
      <c r="G32" s="2">
        <v>-226.13222147279225</v>
      </c>
      <c r="H32" s="2">
        <v>123.05120035501319</v>
      </c>
      <c r="I32" s="2">
        <v>-1144.5346324297045</v>
      </c>
      <c r="J32" s="2">
        <v>281.84852638702853</v>
      </c>
      <c r="K32" s="2">
        <v>497.53488684490782</v>
      </c>
      <c r="L32" s="2">
        <v>295.24738398910591</v>
      </c>
      <c r="N32" s="2">
        <f t="shared" si="5"/>
        <v>-873.13196705758901</v>
      </c>
      <c r="O32" s="2">
        <f t="shared" si="5"/>
        <v>700.14711073114768</v>
      </c>
      <c r="P32" s="6">
        <f t="shared" si="6"/>
        <v>0.15</v>
      </c>
      <c r="Q32" s="2">
        <f t="shared" si="6"/>
        <v>8.0000000000000036</v>
      </c>
      <c r="R32" s="2">
        <f t="shared" si="7"/>
        <v>-134.36528446255997</v>
      </c>
      <c r="S32" s="2">
        <f t="shared" si="0"/>
        <v>97.728015297237164</v>
      </c>
      <c r="T32" s="2">
        <f t="shared" si="1"/>
        <v>-292.21569884577929</v>
      </c>
      <c r="U32" s="2">
        <f t="shared" si="2"/>
        <v>125.02130570898981</v>
      </c>
      <c r="V32" s="2">
        <f t="shared" si="3"/>
        <v>-9.985000220455273</v>
      </c>
      <c r="W32" s="2">
        <f t="shared" si="4"/>
        <v>127.32423435934686</v>
      </c>
    </row>
    <row r="33" spans="4:42">
      <c r="D33" s="3" t="s">
        <v>0</v>
      </c>
      <c r="E33" s="3">
        <v>0.15</v>
      </c>
      <c r="F33" s="3">
        <v>9.0000000000000036</v>
      </c>
      <c r="G33" s="2">
        <v>-29.515144182359936</v>
      </c>
      <c r="H33" s="2">
        <v>132.05914378177368</v>
      </c>
      <c r="I33" s="2">
        <v>-1328.5488692797944</v>
      </c>
      <c r="J33" s="2">
        <v>219.01959660397006</v>
      </c>
      <c r="K33" s="2">
        <v>975.09250046274099</v>
      </c>
      <c r="L33" s="2">
        <v>335.76547349195232</v>
      </c>
      <c r="N33" s="2">
        <f t="shared" si="5"/>
        <v>-382.97151299941345</v>
      </c>
      <c r="O33" s="2">
        <f t="shared" si="5"/>
        <v>686.84421387769612</v>
      </c>
      <c r="P33" s="6">
        <f t="shared" si="6"/>
        <v>0.15</v>
      </c>
      <c r="Q33" s="2">
        <f t="shared" si="6"/>
        <v>9.0000000000000036</v>
      </c>
      <c r="R33" s="2">
        <f t="shared" si="7"/>
        <v>-46.960424640653969</v>
      </c>
      <c r="S33" s="2">
        <f t="shared" si="0"/>
        <v>97.821251230365377</v>
      </c>
      <c r="T33" s="2">
        <f t="shared" si="1"/>
        <v>-270.23184614177552</v>
      </c>
      <c r="U33" s="2">
        <f t="shared" si="2"/>
        <v>112.76757905918038</v>
      </c>
      <c r="V33" s="2">
        <f t="shared" si="3"/>
        <v>125.70651428272276</v>
      </c>
      <c r="W33" s="2">
        <f t="shared" si="4"/>
        <v>132.83327664930232</v>
      </c>
    </row>
    <row r="34" spans="4:42">
      <c r="D34" s="3" t="s">
        <v>35</v>
      </c>
      <c r="E34" s="3">
        <v>0.15</v>
      </c>
      <c r="F34" s="3">
        <v>10.000000000000004</v>
      </c>
      <c r="G34" s="2">
        <v>-703.20359195403091</v>
      </c>
      <c r="H34" s="2">
        <v>128.79719291298113</v>
      </c>
      <c r="I34" s="2">
        <v>-1281.2262256261906</v>
      </c>
      <c r="J34" s="2">
        <v>253.91313918019955</v>
      </c>
      <c r="K34" s="2">
        <v>1441.4915218195974</v>
      </c>
      <c r="L34" s="2">
        <v>459.32764616630357</v>
      </c>
      <c r="N34" s="2">
        <f t="shared" si="5"/>
        <v>-542.93829576062399</v>
      </c>
      <c r="O34" s="2">
        <f t="shared" si="5"/>
        <v>842.03797825948425</v>
      </c>
      <c r="P34" s="6">
        <f t="shared" si="6"/>
        <v>0.15</v>
      </c>
      <c r="Q34" s="2">
        <f t="shared" si="6"/>
        <v>10.000000000000004</v>
      </c>
      <c r="R34" s="2">
        <f t="shared" si="7"/>
        <v>-180.24699346591734</v>
      </c>
      <c r="S34" s="2">
        <f t="shared" si="0"/>
        <v>114.23492140404974</v>
      </c>
      <c r="T34" s="2">
        <f t="shared" si="1"/>
        <v>-279.59463362831974</v>
      </c>
      <c r="U34" s="2">
        <f t="shared" si="2"/>
        <v>135.73922466872787</v>
      </c>
      <c r="V34" s="2">
        <f t="shared" si="3"/>
        <v>188.37247921392506</v>
      </c>
      <c r="W34" s="2">
        <f t="shared" si="4"/>
        <v>171.04484305696454</v>
      </c>
    </row>
    <row r="35" spans="4:42">
      <c r="D35" s="3" t="s">
        <v>1</v>
      </c>
      <c r="E35" s="3">
        <v>0.15</v>
      </c>
      <c r="F35" s="3">
        <v>11.000000000000004</v>
      </c>
      <c r="G35" s="2">
        <v>-120.83019000022747</v>
      </c>
      <c r="H35" s="2">
        <v>153.70919444082767</v>
      </c>
      <c r="I35" s="2">
        <v>-985.32809467322693</v>
      </c>
      <c r="J35" s="2">
        <v>231.97738811853731</v>
      </c>
      <c r="K35" s="2">
        <v>2079.2985268606308</v>
      </c>
      <c r="L35" s="2">
        <v>290.29649535893077</v>
      </c>
      <c r="N35" s="2">
        <f t="shared" si="5"/>
        <v>973.14024218717645</v>
      </c>
      <c r="O35" s="2">
        <f t="shared" si="5"/>
        <v>675.98307791829575</v>
      </c>
      <c r="P35" s="6">
        <f t="shared" si="6"/>
        <v>0.15</v>
      </c>
      <c r="Q35" s="2">
        <f t="shared" si="6"/>
        <v>11.000000000000004</v>
      </c>
      <c r="R35" s="2">
        <f t="shared" si="7"/>
        <v>85.669525082933333</v>
      </c>
      <c r="S35" s="2">
        <f t="shared" si="0"/>
        <v>100.35441694183088</v>
      </c>
      <c r="T35" s="2">
        <f t="shared" si="1"/>
        <v>-62.916052282738441</v>
      </c>
      <c r="U35" s="2">
        <f t="shared" si="2"/>
        <v>113.8067627301872</v>
      </c>
      <c r="V35" s="2">
        <f t="shared" si="3"/>
        <v>463.81664829339337</v>
      </c>
      <c r="W35" s="2">
        <f t="shared" si="4"/>
        <v>123.83035928712985</v>
      </c>
    </row>
    <row r="36" spans="4:42">
      <c r="D36" s="3" t="s">
        <v>1</v>
      </c>
      <c r="E36" s="3">
        <v>0.15</v>
      </c>
      <c r="F36" s="3">
        <v>12.000000000000004</v>
      </c>
      <c r="G36" s="2">
        <v>-484.69537097742068</v>
      </c>
      <c r="H36" s="2">
        <v>94.099078312729603</v>
      </c>
      <c r="I36" s="2">
        <v>-1165.3781392873805</v>
      </c>
      <c r="J36" s="2">
        <v>224.1572748435658</v>
      </c>
      <c r="K36" s="2">
        <v>1864.1128691021329</v>
      </c>
      <c r="L36" s="2">
        <v>235.09443038462746</v>
      </c>
      <c r="N36" s="2">
        <f t="shared" si="5"/>
        <v>214.03935883733175</v>
      </c>
      <c r="O36" s="2">
        <f t="shared" si="5"/>
        <v>553.35078354092286</v>
      </c>
      <c r="P36" s="6">
        <f t="shared" si="6"/>
        <v>0.15</v>
      </c>
      <c r="Q36" s="2">
        <f t="shared" si="6"/>
        <v>12.000000000000004</v>
      </c>
      <c r="R36" s="2">
        <f t="shared" si="7"/>
        <v>-59.896462013911012</v>
      </c>
      <c r="S36" s="2">
        <f t="shared" si="0"/>
        <v>76.696021034788842</v>
      </c>
      <c r="T36" s="2">
        <f t="shared" si="1"/>
        <v>-176.88881281718534</v>
      </c>
      <c r="U36" s="2">
        <f t="shared" si="2"/>
        <v>99.049773563526301</v>
      </c>
      <c r="V36" s="2">
        <f t="shared" si="3"/>
        <v>343.80495424976226</v>
      </c>
      <c r="W36" s="2">
        <f t="shared" si="4"/>
        <v>100.92959717214626</v>
      </c>
    </row>
    <row r="37" spans="4:42">
      <c r="D37" s="3" t="s">
        <v>1</v>
      </c>
      <c r="E37" s="3">
        <v>0.15</v>
      </c>
      <c r="F37" s="3">
        <v>13.000000000000004</v>
      </c>
      <c r="G37" s="2">
        <v>-440.48235283625513</v>
      </c>
      <c r="H37" s="2">
        <v>116.25300501330878</v>
      </c>
      <c r="I37" s="2">
        <v>-712.41221390939575</v>
      </c>
      <c r="J37" s="2">
        <v>214.26972290073837</v>
      </c>
      <c r="K37" s="2">
        <v>1951.4911921442051</v>
      </c>
      <c r="L37" s="2">
        <v>264.40646263638041</v>
      </c>
      <c r="N37" s="2">
        <f t="shared" si="5"/>
        <v>798.59662539855412</v>
      </c>
      <c r="O37" s="2">
        <f t="shared" si="5"/>
        <v>594.92919055042762</v>
      </c>
      <c r="P37" s="6">
        <f t="shared" si="6"/>
        <v>0.15</v>
      </c>
      <c r="Q37" s="2">
        <f t="shared" si="6"/>
        <v>13.000000000000004</v>
      </c>
      <c r="R37" s="2">
        <f t="shared" si="7"/>
        <v>11.638601509235524</v>
      </c>
      <c r="S37" s="2">
        <f t="shared" si="0"/>
        <v>85.051365453115466</v>
      </c>
      <c r="T37" s="2">
        <f t="shared" si="1"/>
        <v>-35.09934336271052</v>
      </c>
      <c r="U37" s="2">
        <f t="shared" si="2"/>
        <v>101.89798884001743</v>
      </c>
      <c r="V37" s="2">
        <f t="shared" si="3"/>
        <v>422.75905455275216</v>
      </c>
      <c r="W37" s="2">
        <f t="shared" si="4"/>
        <v>110.51524098208091</v>
      </c>
    </row>
    <row r="38" spans="4:42">
      <c r="D38" s="3" t="s">
        <v>1</v>
      </c>
      <c r="E38" s="3">
        <v>0.15</v>
      </c>
      <c r="F38" s="3">
        <v>14.000000000000004</v>
      </c>
      <c r="G38" s="2">
        <v>-273.97109088675415</v>
      </c>
      <c r="H38" s="2">
        <v>101.35148081089048</v>
      </c>
      <c r="I38" s="2">
        <v>-687.52106880572921</v>
      </c>
      <c r="J38" s="2">
        <v>226.72554074784017</v>
      </c>
      <c r="K38" s="2">
        <v>1784.9460524639733</v>
      </c>
      <c r="L38" s="2">
        <v>216.54628346064169</v>
      </c>
      <c r="N38" s="2">
        <f t="shared" si="5"/>
        <v>823.4538927714899</v>
      </c>
      <c r="O38" s="2">
        <f t="shared" si="5"/>
        <v>544.62330501937231</v>
      </c>
      <c r="P38" s="6">
        <f t="shared" si="6"/>
        <v>0.15</v>
      </c>
      <c r="Q38" s="2">
        <f t="shared" si="6"/>
        <v>14.000000000000004</v>
      </c>
      <c r="R38" s="2">
        <f t="shared" si="7"/>
        <v>42.976488275720854</v>
      </c>
      <c r="S38" s="2">
        <f t="shared" si="0"/>
        <v>76.987959750865642</v>
      </c>
      <c r="T38" s="2">
        <f t="shared" si="1"/>
        <v>-28.102414179102979</v>
      </c>
      <c r="U38" s="2">
        <f t="shared" si="2"/>
        <v>98.536626302528859</v>
      </c>
      <c r="V38" s="2">
        <f t="shared" si="3"/>
        <v>396.85287228912716</v>
      </c>
      <c r="W38" s="2">
        <f t="shared" si="4"/>
        <v>96.787066456291541</v>
      </c>
    </row>
    <row r="39" spans="4:42">
      <c r="D39" s="3" t="s">
        <v>1</v>
      </c>
      <c r="E39" s="3">
        <v>0.15</v>
      </c>
      <c r="F39" s="3">
        <v>15.000000000000004</v>
      </c>
      <c r="G39" s="2">
        <v>17.856115718926464</v>
      </c>
      <c r="H39" s="2">
        <v>125.04872954099041</v>
      </c>
      <c r="I39" s="2">
        <v>-586.98610896348703</v>
      </c>
      <c r="J39" s="2">
        <v>243.00494122800166</v>
      </c>
      <c r="K39" s="2">
        <v>783.86845966746125</v>
      </c>
      <c r="L39" s="2">
        <v>233.30949743075303</v>
      </c>
      <c r="N39" s="2">
        <f t="shared" si="5"/>
        <v>214.73846642290073</v>
      </c>
      <c r="O39" s="2">
        <f t="shared" si="5"/>
        <v>601.36316819974513</v>
      </c>
      <c r="P39" s="6">
        <f t="shared" si="6"/>
        <v>0.15</v>
      </c>
      <c r="Q39" s="2">
        <f t="shared" si="6"/>
        <v>15.000000000000004</v>
      </c>
      <c r="R39" s="2">
        <f t="shared" si="7"/>
        <v>26.55603965419526</v>
      </c>
      <c r="S39" s="2">
        <f t="shared" si="0"/>
        <v>87.266846911704874</v>
      </c>
      <c r="T39" s="2">
        <f t="shared" si="1"/>
        <v>-77.401217713094553</v>
      </c>
      <c r="U39" s="2">
        <f t="shared" ref="U39" si="8">E/1000/(1+nu)*(I39+J39+(nu/(1-2*nu))*(N39+O39))-T39</f>
        <v>107.54057079540992</v>
      </c>
      <c r="V39" s="2">
        <f t="shared" si="3"/>
        <v>158.21441127034967</v>
      </c>
      <c r="W39" s="2">
        <f t="shared" ref="W39" si="9">E/1000/(1+nu)*(K39+L39+(nu/(1-2*nu))*(N39+O39))-V39</f>
        <v>105.87416639275779</v>
      </c>
    </row>
    <row r="40" spans="4:42">
      <c r="D40" s="3" t="s">
        <v>1</v>
      </c>
      <c r="E40" s="3">
        <v>0.15</v>
      </c>
      <c r="F40" s="3">
        <v>16.000000000000004</v>
      </c>
      <c r="G40" s="2">
        <v>176.63530474181783</v>
      </c>
      <c r="H40" s="2">
        <v>113.49613469186505</v>
      </c>
      <c r="I40" s="2">
        <v>-447.43648843305942</v>
      </c>
      <c r="J40" s="2">
        <v>238.17594595101124</v>
      </c>
      <c r="K40" s="2">
        <v>761.77216813020186</v>
      </c>
      <c r="L40" s="2">
        <v>246.37797084872307</v>
      </c>
      <c r="N40" s="2">
        <f t="shared" ref="N40:O41" si="10">SUM(G40,I40,K40)</f>
        <v>490.97098443896027</v>
      </c>
      <c r="O40" s="2">
        <f t="shared" si="10"/>
        <v>598.05005149159933</v>
      </c>
      <c r="P40" s="6">
        <f t="shared" ref="P40:Q41" si="11">E40</f>
        <v>0.15</v>
      </c>
      <c r="Q40" s="2">
        <f t="shared" si="11"/>
        <v>16.000000000000004</v>
      </c>
      <c r="R40" s="2">
        <f t="shared" ref="R40:R41" si="12">E/1000/(1+nu)*(G40+(nu/(1-2*nu))*N40)</f>
        <v>84.059144425511221</v>
      </c>
      <c r="S40" s="2">
        <f t="shared" ref="S40:S41" si="13">E/1000/(1+nu)*(G40+H40+(nu/(1-2*nu))*(N40+O40))-R40</f>
        <v>84.918872532058003</v>
      </c>
      <c r="T40" s="2">
        <f t="shared" ref="T40:T41" si="14">E/1000/(1+nu)*(I40+(nu/(1-2*nu))*N40)</f>
        <v>-23.203195026420801</v>
      </c>
      <c r="U40" s="2">
        <f t="shared" ref="U40:U41" si="15">E/1000/(1+nu)*(I40+J40+(nu/(1-2*nu))*(N40+O40))-T40</f>
        <v>106.34821509222375</v>
      </c>
      <c r="V40" s="2">
        <f t="shared" ref="V40:V41" si="16">E/1000/(1+nu)*(K40+(nu/(1-2*nu))*N40)</f>
        <v>184.62954282038973</v>
      </c>
      <c r="W40" s="2">
        <f t="shared" ref="W40" si="17">E/1000/(1+nu)*(K40+L40+(nu/(1-2*nu))*(N40+O40))-V40</f>
        <v>107.75793812151798</v>
      </c>
    </row>
    <row r="41" spans="4:42">
      <c r="D41" s="3" t="s">
        <v>1</v>
      </c>
      <c r="E41" s="3">
        <v>0.15</v>
      </c>
      <c r="F41" s="3">
        <v>24.000000000000004</v>
      </c>
      <c r="G41" s="2">
        <v>822.52692525877706</v>
      </c>
      <c r="H41" s="2">
        <v>111.47655632889814</v>
      </c>
      <c r="I41" s="2">
        <v>-552.77249027467985</v>
      </c>
      <c r="J41" s="2">
        <v>270.95992056296518</v>
      </c>
      <c r="K41" s="2">
        <v>-916.90427878069147</v>
      </c>
      <c r="L41" s="2">
        <v>384.06375829639023</v>
      </c>
      <c r="N41" s="2">
        <f t="shared" si="10"/>
        <v>-647.14984379659427</v>
      </c>
      <c r="O41" s="2">
        <f t="shared" si="10"/>
        <v>766.50023518825355</v>
      </c>
      <c r="P41" s="6">
        <f t="shared" si="11"/>
        <v>0.15</v>
      </c>
      <c r="Q41" s="2">
        <f t="shared" si="11"/>
        <v>24.000000000000004</v>
      </c>
      <c r="R41" s="2">
        <f t="shared" si="12"/>
        <v>70.589801113599805</v>
      </c>
      <c r="S41" s="2">
        <f t="shared" si="13"/>
        <v>102.9959963427446</v>
      </c>
      <c r="T41" s="2">
        <f t="shared" si="14"/>
        <v>-165.78978593121312</v>
      </c>
      <c r="U41" s="2">
        <f t="shared" si="15"/>
        <v>130.40719957047492</v>
      </c>
      <c r="V41" s="2">
        <f t="shared" si="16"/>
        <v>-228.37493708068385</v>
      </c>
      <c r="W41" s="2">
        <f>E/1000/(1+nu)*(K41+L41+(nu/(1-2*nu))*(N41+O41))-V41</f>
        <v>149.84692168090731</v>
      </c>
    </row>
    <row r="42" spans="4:42">
      <c r="F42"/>
    </row>
    <row r="43" spans="4:42">
      <c r="F43"/>
    </row>
    <row r="44" spans="4:42">
      <c r="F44"/>
    </row>
    <row r="45" spans="4:42">
      <c r="F45"/>
      <c r="AP45" t="s">
        <v>21</v>
      </c>
    </row>
    <row r="46" spans="4:42">
      <c r="F46"/>
    </row>
    <row r="47" spans="4:42">
      <c r="F47"/>
    </row>
    <row r="48" spans="4:42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  <row r="78" spans="6:6">
      <c r="F78"/>
    </row>
  </sheetData>
  <mergeCells count="8"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CCFFCC"/>
  </sheetPr>
  <dimension ref="D1:AP78"/>
  <sheetViews>
    <sheetView workbookViewId="0">
      <selection activeCell="G7" sqref="G7:L41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4:23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4:23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3" spans="4:23">
      <c r="R3">
        <f>(2*G*G7+Q2*N7)/1000</f>
        <v>90.085093856949214</v>
      </c>
      <c r="S3">
        <f>(2*G*(G7+H7)+Q2*(N7+O7))/1000-R7</f>
        <v>78.144760140660196</v>
      </c>
    </row>
    <row r="4" spans="4:23">
      <c r="D4" s="20" t="s">
        <v>24</v>
      </c>
      <c r="G4" s="32" t="s">
        <v>10</v>
      </c>
      <c r="H4" s="32"/>
      <c r="I4" s="32"/>
      <c r="J4" s="32"/>
      <c r="K4" s="32"/>
      <c r="L4" s="32"/>
      <c r="R4" s="31" t="s">
        <v>11</v>
      </c>
      <c r="S4" s="31"/>
      <c r="T4" s="31"/>
      <c r="U4" s="31"/>
      <c r="V4" s="31"/>
      <c r="W4" s="31"/>
    </row>
    <row r="5" spans="4:23">
      <c r="D5" s="4" t="s">
        <v>34</v>
      </c>
      <c r="G5" s="30" t="s">
        <v>8</v>
      </c>
      <c r="H5" s="30"/>
      <c r="I5" s="30" t="s">
        <v>7</v>
      </c>
      <c r="J5" s="30"/>
      <c r="K5" s="30" t="s">
        <v>9</v>
      </c>
      <c r="L5" s="30"/>
      <c r="N5" s="29" t="s">
        <v>17</v>
      </c>
      <c r="O5" s="29" t="s">
        <v>18</v>
      </c>
      <c r="P5" s="4"/>
      <c r="Q5" s="4"/>
      <c r="R5" s="30" t="s">
        <v>8</v>
      </c>
      <c r="S5" s="30"/>
      <c r="T5" s="30" t="s">
        <v>7</v>
      </c>
      <c r="U5" s="30"/>
      <c r="V5" s="30" t="s">
        <v>9</v>
      </c>
      <c r="W5" s="30"/>
    </row>
    <row r="6" spans="4:23">
      <c r="D6" s="29" t="s">
        <v>2</v>
      </c>
      <c r="E6" s="29" t="s">
        <v>3</v>
      </c>
      <c r="F6" s="29" t="s">
        <v>4</v>
      </c>
      <c r="G6" s="29" t="s">
        <v>5</v>
      </c>
      <c r="H6" s="29" t="s">
        <v>6</v>
      </c>
      <c r="I6" s="29" t="s">
        <v>5</v>
      </c>
      <c r="J6" s="29" t="s">
        <v>6</v>
      </c>
      <c r="K6" s="29" t="s">
        <v>5</v>
      </c>
      <c r="L6" s="29" t="s">
        <v>6</v>
      </c>
      <c r="N6" s="3"/>
      <c r="O6" s="3"/>
      <c r="P6" s="29" t="s">
        <v>3</v>
      </c>
      <c r="Q6" s="29" t="s">
        <v>4</v>
      </c>
      <c r="R6" s="29" t="s">
        <v>15</v>
      </c>
      <c r="S6" s="29" t="s">
        <v>16</v>
      </c>
      <c r="T6" s="29" t="s">
        <v>15</v>
      </c>
      <c r="U6" s="29" t="s">
        <v>16</v>
      </c>
      <c r="V6" s="29" t="s">
        <v>15</v>
      </c>
      <c r="W6" s="29" t="s">
        <v>16</v>
      </c>
    </row>
    <row r="7" spans="4:23">
      <c r="D7" s="3" t="s">
        <v>1</v>
      </c>
      <c r="E7" s="3">
        <v>0.15</v>
      </c>
      <c r="F7" s="3">
        <v>-24</v>
      </c>
      <c r="G7" s="2">
        <v>854.50518204677087</v>
      </c>
      <c r="H7" s="2">
        <v>112.3288445861192</v>
      </c>
      <c r="I7" s="2">
        <v>-484.97596687970895</v>
      </c>
      <c r="J7" s="2">
        <v>195.54293634407378</v>
      </c>
      <c r="K7" s="2">
        <v>-888.68792883416609</v>
      </c>
      <c r="L7" s="2">
        <v>230.07784172051254</v>
      </c>
      <c r="N7" s="2">
        <f>SUM(G7,I7,K7)</f>
        <v>-519.15871366710417</v>
      </c>
      <c r="O7" s="2">
        <f>SUM(H7,J7,L7)</f>
        <v>537.94962265070558</v>
      </c>
      <c r="P7" s="6">
        <f>E7</f>
        <v>0.15</v>
      </c>
      <c r="Q7" s="2">
        <f>F7</f>
        <v>-24</v>
      </c>
      <c r="R7" s="2">
        <f>E/1000/(1+nu)*(G7+(nu/(1-2*nu))*N7)</f>
        <v>90.085093856949214</v>
      </c>
      <c r="S7" s="2">
        <f t="shared" ref="S7:S39" si="0">E/1000/(1+nu)*(G7+H7+(nu/(1-2*nu))*(N7+O7))-R7</f>
        <v>78.144760140660168</v>
      </c>
      <c r="T7" s="2">
        <f t="shared" ref="T7:T39" si="1">E/1000/(1+nu)*(I7+(nu/(1-2*nu))*N7)</f>
        <v>-140.13822861478951</v>
      </c>
      <c r="U7" s="2">
        <f t="shared" ref="U7:U38" si="2">E/1000/(1+nu)*(I7+J7+(nu/(1-2*nu))*(N7+O7))-T7</f>
        <v>92.447182161558629</v>
      </c>
      <c r="V7" s="2">
        <f t="shared" ref="V7:V39" si="3">E/1000/(1+nu)*(K7+(nu/(1-2*nu))*N7)</f>
        <v>-209.52622207571184</v>
      </c>
      <c r="W7" s="2">
        <f t="shared" ref="W7:W38" si="4">E/1000/(1+nu)*(K7+L7+(nu/(1-2*nu))*(N7+O7))-V7</f>
        <v>98.382869023134035</v>
      </c>
    </row>
    <row r="8" spans="4:23">
      <c r="D8" s="3" t="s">
        <v>1</v>
      </c>
      <c r="E8" s="3">
        <v>0.15</v>
      </c>
      <c r="F8" s="3">
        <v>-16</v>
      </c>
      <c r="G8" s="2">
        <v>259.23606407568531</v>
      </c>
      <c r="H8" s="2">
        <v>106.74882091116211</v>
      </c>
      <c r="I8" s="2">
        <v>-505.35214968711591</v>
      </c>
      <c r="J8" s="2">
        <v>191.88615619453714</v>
      </c>
      <c r="K8" s="2">
        <v>671.50804073952008</v>
      </c>
      <c r="L8" s="2">
        <v>301.13207230391254</v>
      </c>
      <c r="N8" s="2">
        <f t="shared" ref="N8:O39" si="5">SUM(G8,I8,K8)</f>
        <v>425.39195512808948</v>
      </c>
      <c r="O8" s="2">
        <f t="shared" si="5"/>
        <v>599.76704940961179</v>
      </c>
      <c r="P8" s="6">
        <f t="shared" ref="P8:Q39" si="6">E8</f>
        <v>0.15</v>
      </c>
      <c r="Q8" s="2">
        <f t="shared" si="6"/>
        <v>-16</v>
      </c>
      <c r="R8" s="2">
        <f t="shared" ref="R8:R39" si="7">E/1000/(1+nu)*(G8+(nu/(1-2*nu))*N8)</f>
        <v>91.083443605143202</v>
      </c>
      <c r="S8" s="2">
        <f t="shared" si="0"/>
        <v>83.946974623282301</v>
      </c>
      <c r="T8" s="2">
        <f t="shared" si="1"/>
        <v>-40.330155635338258</v>
      </c>
      <c r="U8" s="2">
        <f t="shared" si="2"/>
        <v>98.57995412511238</v>
      </c>
      <c r="V8" s="2">
        <f t="shared" si="3"/>
        <v>161.94268959423979</v>
      </c>
      <c r="W8" s="2">
        <f t="shared" si="4"/>
        <v>117.35659595641127</v>
      </c>
    </row>
    <row r="9" spans="4:23">
      <c r="D9" s="3" t="s">
        <v>1</v>
      </c>
      <c r="E9" s="3">
        <v>0.15</v>
      </c>
      <c r="F9" s="3">
        <v>-15</v>
      </c>
      <c r="G9" s="2">
        <v>217.04376913012393</v>
      </c>
      <c r="H9" s="2">
        <v>96.559904424139603</v>
      </c>
      <c r="I9" s="2">
        <v>-347.34894114983445</v>
      </c>
      <c r="J9" s="2">
        <v>204.11899464965595</v>
      </c>
      <c r="K9" s="2">
        <v>1087.4263003524682</v>
      </c>
      <c r="L9" s="2">
        <v>249.66036220547221</v>
      </c>
      <c r="N9" s="2">
        <f t="shared" si="5"/>
        <v>957.12112833275762</v>
      </c>
      <c r="O9" s="2">
        <f t="shared" si="5"/>
        <v>550.3392612792677</v>
      </c>
      <c r="P9" s="6">
        <f t="shared" si="6"/>
        <v>0.15</v>
      </c>
      <c r="Q9" s="2">
        <f t="shared" si="6"/>
        <v>-15</v>
      </c>
      <c r="R9" s="2">
        <f t="shared" si="7"/>
        <v>141.98952123063543</v>
      </c>
      <c r="S9" s="2">
        <f t="shared" si="0"/>
        <v>76.789590275318915</v>
      </c>
      <c r="T9" s="2">
        <f t="shared" si="1"/>
        <v>44.984524151267586</v>
      </c>
      <c r="U9" s="2">
        <f t="shared" si="2"/>
        <v>95.276308907829531</v>
      </c>
      <c r="V9" s="2">
        <f t="shared" si="3"/>
        <v>291.58651878447586</v>
      </c>
      <c r="W9" s="2">
        <f t="shared" si="4"/>
        <v>103.10373145648543</v>
      </c>
    </row>
    <row r="10" spans="4:23">
      <c r="D10" s="3" t="s">
        <v>1</v>
      </c>
      <c r="E10" s="3">
        <v>0.15</v>
      </c>
      <c r="F10" s="3">
        <v>-14</v>
      </c>
      <c r="G10" s="2">
        <v>10.341095560854566</v>
      </c>
      <c r="H10" s="2">
        <v>92.074713987984651</v>
      </c>
      <c r="I10" s="2">
        <v>-800.12708645479347</v>
      </c>
      <c r="J10" s="2">
        <v>225.79339633984591</v>
      </c>
      <c r="K10" s="2">
        <v>2030.5660518794466</v>
      </c>
      <c r="L10" s="2">
        <v>229.61639564579218</v>
      </c>
      <c r="N10" s="2">
        <f t="shared" si="5"/>
        <v>1240.7800609855076</v>
      </c>
      <c r="O10" s="2">
        <f t="shared" si="5"/>
        <v>547.48450597362273</v>
      </c>
      <c r="P10" s="6">
        <f t="shared" si="6"/>
        <v>0.15</v>
      </c>
      <c r="Q10" s="2">
        <f t="shared" si="6"/>
        <v>-14</v>
      </c>
      <c r="R10" s="2">
        <f t="shared" si="7"/>
        <v>137.4876949698118</v>
      </c>
      <c r="S10" s="2">
        <f t="shared" si="0"/>
        <v>75.706459307549864</v>
      </c>
      <c r="T10" s="2">
        <f t="shared" si="1"/>
        <v>-1.811523814127705</v>
      </c>
      <c r="U10" s="2">
        <f t="shared" si="2"/>
        <v>98.689357836776011</v>
      </c>
      <c r="V10" s="2">
        <f t="shared" si="3"/>
        <v>484.71385933706983</v>
      </c>
      <c r="W10" s="2">
        <f t="shared" si="4"/>
        <v>99.346435842485562</v>
      </c>
    </row>
    <row r="11" spans="4:23">
      <c r="D11" s="3" t="s">
        <v>1</v>
      </c>
      <c r="E11" s="3">
        <v>0.15</v>
      </c>
      <c r="F11" s="3">
        <v>-13</v>
      </c>
      <c r="G11" s="2">
        <v>-203.8564140743739</v>
      </c>
      <c r="H11" s="2">
        <v>88.916760557652594</v>
      </c>
      <c r="I11" s="2">
        <v>-689.11872832077563</v>
      </c>
      <c r="J11" s="2">
        <v>231.17783098036142</v>
      </c>
      <c r="K11" s="2">
        <v>2505.1590475703028</v>
      </c>
      <c r="L11" s="2">
        <v>316.46486143167749</v>
      </c>
      <c r="N11" s="2">
        <f t="shared" si="5"/>
        <v>1612.1839051751533</v>
      </c>
      <c r="O11" s="2">
        <f t="shared" si="5"/>
        <v>636.55945296969151</v>
      </c>
      <c r="P11" s="6">
        <f t="shared" si="6"/>
        <v>0.15</v>
      </c>
      <c r="Q11" s="2">
        <f t="shared" si="6"/>
        <v>-13</v>
      </c>
      <c r="R11" s="2">
        <f t="shared" si="7"/>
        <v>141.2947934594994</v>
      </c>
      <c r="S11" s="2">
        <f t="shared" si="0"/>
        <v>84.906258389406588</v>
      </c>
      <c r="T11" s="2">
        <f t="shared" si="1"/>
        <v>57.890333198399105</v>
      </c>
      <c r="U11" s="2">
        <f t="shared" si="2"/>
        <v>109.35737986830966</v>
      </c>
      <c r="V11" s="2">
        <f t="shared" si="3"/>
        <v>606.90682592967823</v>
      </c>
      <c r="W11" s="2">
        <f t="shared" si="4"/>
        <v>124.01608822712967</v>
      </c>
    </row>
    <row r="12" spans="4:23">
      <c r="D12" s="3" t="s">
        <v>1</v>
      </c>
      <c r="E12" s="3">
        <v>0.15</v>
      </c>
      <c r="F12" s="3">
        <v>-12</v>
      </c>
      <c r="G12" s="2">
        <v>-303.67526506733117</v>
      </c>
      <c r="H12" s="2">
        <v>96.285188302818028</v>
      </c>
      <c r="I12" s="2">
        <v>-1152.2808300755032</v>
      </c>
      <c r="J12" s="2">
        <v>216.57974625859435</v>
      </c>
      <c r="K12" s="2">
        <v>2446.7064573158946</v>
      </c>
      <c r="L12" s="2">
        <v>319.46621540005526</v>
      </c>
      <c r="N12" s="2">
        <f t="shared" si="5"/>
        <v>990.75036217306024</v>
      </c>
      <c r="O12" s="2">
        <f t="shared" si="5"/>
        <v>632.33114996146764</v>
      </c>
      <c r="P12" s="6">
        <f t="shared" si="6"/>
        <v>0.15</v>
      </c>
      <c r="Q12" s="2">
        <f t="shared" si="6"/>
        <v>-12</v>
      </c>
      <c r="R12" s="2">
        <f t="shared" si="7"/>
        <v>56.169134679230936</v>
      </c>
      <c r="S12" s="2">
        <f t="shared" si="0"/>
        <v>85.710236266582385</v>
      </c>
      <c r="T12" s="2">
        <f t="shared" si="1"/>
        <v>-89.684946806548638</v>
      </c>
      <c r="U12" s="2">
        <f t="shared" si="2"/>
        <v>106.38586341523146</v>
      </c>
      <c r="V12" s="2">
        <f t="shared" si="3"/>
        <v>528.89099321384788</v>
      </c>
      <c r="W12" s="2">
        <f t="shared" si="4"/>
        <v>124.06947529892</v>
      </c>
    </row>
    <row r="13" spans="4:23">
      <c r="D13" s="3" t="s">
        <v>1</v>
      </c>
      <c r="E13" s="3">
        <v>0.15</v>
      </c>
      <c r="F13" s="3">
        <v>-11</v>
      </c>
      <c r="G13" s="2">
        <v>301.1374429974494</v>
      </c>
      <c r="H13" s="2">
        <v>117.18569964788878</v>
      </c>
      <c r="I13" s="2">
        <v>-868.89697077351104</v>
      </c>
      <c r="J13" s="2">
        <v>211.12441776181811</v>
      </c>
      <c r="K13" s="2">
        <v>2530.7297511253532</v>
      </c>
      <c r="L13" s="2">
        <v>334.50751867679219</v>
      </c>
      <c r="N13" s="2">
        <f t="shared" si="5"/>
        <v>1962.9702233492917</v>
      </c>
      <c r="O13" s="2">
        <f t="shared" si="5"/>
        <v>662.81763608649908</v>
      </c>
      <c r="P13" s="6">
        <f t="shared" si="6"/>
        <v>0.15</v>
      </c>
      <c r="Q13" s="2">
        <f t="shared" si="6"/>
        <v>-11</v>
      </c>
      <c r="R13" s="2">
        <f t="shared" si="7"/>
        <v>266.45786619401542</v>
      </c>
      <c r="S13" s="2">
        <f t="shared" si="0"/>
        <v>92.636971073941709</v>
      </c>
      <c r="T13" s="2">
        <f t="shared" si="1"/>
        <v>65.358201327131596</v>
      </c>
      <c r="U13" s="2">
        <f t="shared" si="2"/>
        <v>108.78268824977333</v>
      </c>
      <c r="V13" s="2">
        <f t="shared" si="3"/>
        <v>649.66904415349893</v>
      </c>
      <c r="W13" s="2">
        <f t="shared" si="4"/>
        <v>129.98915871953454</v>
      </c>
    </row>
    <row r="14" spans="4:23">
      <c r="D14" s="3" t="s">
        <v>35</v>
      </c>
      <c r="E14" s="3">
        <v>0.15</v>
      </c>
      <c r="F14" s="3">
        <v>-10</v>
      </c>
      <c r="G14" s="2">
        <v>-441.69929755340627</v>
      </c>
      <c r="H14" s="2">
        <v>119.97260667736106</v>
      </c>
      <c r="I14" s="2">
        <v>-952.66776176512894</v>
      </c>
      <c r="J14" s="2">
        <v>238.73304123807486</v>
      </c>
      <c r="K14" s="2">
        <v>1601.1845169130822</v>
      </c>
      <c r="L14" s="2">
        <v>268.27295319683208</v>
      </c>
      <c r="N14" s="2">
        <f t="shared" si="5"/>
        <v>206.81745759454702</v>
      </c>
      <c r="O14" s="2">
        <f t="shared" si="5"/>
        <v>626.97860111226805</v>
      </c>
      <c r="P14" s="6">
        <f t="shared" si="6"/>
        <v>0.15</v>
      </c>
      <c r="Q14" s="2">
        <f t="shared" si="6"/>
        <v>-10</v>
      </c>
      <c r="R14" s="2">
        <f t="shared" si="7"/>
        <v>-53.296407342588111</v>
      </c>
      <c r="S14" s="2">
        <f t="shared" si="0"/>
        <v>89.196076269325744</v>
      </c>
      <c r="T14" s="2">
        <f t="shared" si="1"/>
        <v>-141.11911212897795</v>
      </c>
      <c r="U14" s="2">
        <f t="shared" si="2"/>
        <v>109.60802595944844</v>
      </c>
      <c r="V14" s="2">
        <f t="shared" si="3"/>
        <v>297.8242482688396</v>
      </c>
      <c r="W14" s="2">
        <f t="shared" si="4"/>
        <v>114.68519832735979</v>
      </c>
    </row>
    <row r="15" spans="4:23">
      <c r="D15" s="3" t="s">
        <v>0</v>
      </c>
      <c r="E15" s="3">
        <v>0.15</v>
      </c>
      <c r="F15" s="3">
        <v>-9</v>
      </c>
      <c r="G15" s="2">
        <v>251.72373452392239</v>
      </c>
      <c r="H15" s="2">
        <v>120.68046915753106</v>
      </c>
      <c r="I15" s="2">
        <v>-1052.0056477591165</v>
      </c>
      <c r="J15" s="2">
        <v>245.21469913610133</v>
      </c>
      <c r="K15" s="2">
        <v>1072.141747940231</v>
      </c>
      <c r="L15" s="2">
        <v>189.41445235443575</v>
      </c>
      <c r="N15" s="2">
        <f t="shared" si="5"/>
        <v>271.85983470503686</v>
      </c>
      <c r="O15" s="2">
        <f t="shared" si="5"/>
        <v>555.30962064806818</v>
      </c>
      <c r="P15" s="6">
        <f t="shared" si="6"/>
        <v>0.15</v>
      </c>
      <c r="Q15" s="2">
        <f t="shared" si="6"/>
        <v>-9</v>
      </c>
      <c r="R15" s="2">
        <f t="shared" si="7"/>
        <v>72.999686292162579</v>
      </c>
      <c r="S15" s="2">
        <f t="shared" si="0"/>
        <v>81.47894539483309</v>
      </c>
      <c r="T15" s="2">
        <f t="shared" si="1"/>
        <v>-151.07880128773473</v>
      </c>
      <c r="U15" s="2">
        <f t="shared" si="2"/>
        <v>102.88326617239987</v>
      </c>
      <c r="V15" s="2">
        <f t="shared" si="3"/>
        <v>214.00903234809059</v>
      </c>
      <c r="W15" s="2">
        <f t="shared" si="4"/>
        <v>93.292598756801141</v>
      </c>
    </row>
    <row r="16" spans="4:23">
      <c r="D16" s="3" t="s">
        <v>0</v>
      </c>
      <c r="E16" s="3">
        <v>0.15</v>
      </c>
      <c r="F16" s="3">
        <v>-8</v>
      </c>
      <c r="G16" s="2">
        <v>-4.8485279275350468</v>
      </c>
      <c r="H16" s="2">
        <v>110.01556265982477</v>
      </c>
      <c r="I16" s="2">
        <v>-715.36504814619502</v>
      </c>
      <c r="J16" s="2">
        <v>217.39757814433619</v>
      </c>
      <c r="K16" s="2">
        <v>1067.9067246920224</v>
      </c>
      <c r="L16" s="2">
        <v>263.47557329410552</v>
      </c>
      <c r="N16" s="2">
        <f t="shared" si="5"/>
        <v>347.6931486182923</v>
      </c>
      <c r="O16" s="2">
        <f t="shared" si="5"/>
        <v>590.88871409826652</v>
      </c>
      <c r="P16" s="6">
        <f t="shared" si="6"/>
        <v>0.15</v>
      </c>
      <c r="Q16" s="2">
        <f t="shared" si="6"/>
        <v>-8</v>
      </c>
      <c r="R16" s="2">
        <f t="shared" si="7"/>
        <v>37.195597392580638</v>
      </c>
      <c r="S16" s="2">
        <f t="shared" si="0"/>
        <v>83.53737793665529</v>
      </c>
      <c r="T16" s="2">
        <f t="shared" si="1"/>
        <v>-84.924429520001539</v>
      </c>
      <c r="U16" s="2">
        <f t="shared" si="2"/>
        <v>101.99366184805568</v>
      </c>
      <c r="V16" s="2">
        <f t="shared" si="3"/>
        <v>221.57540643656708</v>
      </c>
      <c r="W16" s="2">
        <f t="shared" si="4"/>
        <v>109.91331726442226</v>
      </c>
    </row>
    <row r="17" spans="4:23">
      <c r="D17" s="3" t="s">
        <v>0</v>
      </c>
      <c r="E17" s="3">
        <v>0.15</v>
      </c>
      <c r="F17" s="3">
        <v>-7</v>
      </c>
      <c r="G17" s="2">
        <v>9.0418841876028857</v>
      </c>
      <c r="H17" s="2">
        <v>120.24021396328176</v>
      </c>
      <c r="I17" s="2">
        <v>-122.0802011744159</v>
      </c>
      <c r="J17" s="2">
        <v>216.25862538608203</v>
      </c>
      <c r="K17" s="2">
        <v>1253.5775184284003</v>
      </c>
      <c r="L17" s="2">
        <v>352.39236035940485</v>
      </c>
      <c r="N17" s="2">
        <f t="shared" si="5"/>
        <v>1140.5392014415872</v>
      </c>
      <c r="O17" s="2">
        <f t="shared" si="5"/>
        <v>688.89119970876868</v>
      </c>
      <c r="P17" s="6">
        <f t="shared" si="6"/>
        <v>0.15</v>
      </c>
      <c r="Q17" s="2">
        <f t="shared" si="6"/>
        <v>-7</v>
      </c>
      <c r="R17" s="2">
        <f t="shared" si="7"/>
        <v>126.30054900241788</v>
      </c>
      <c r="S17" s="2">
        <f t="shared" si="0"/>
        <v>96.01376174308561</v>
      </c>
      <c r="T17" s="2">
        <f t="shared" si="1"/>
        <v>103.76394058082089</v>
      </c>
      <c r="U17" s="2">
        <f t="shared" si="2"/>
        <v>112.51692620637944</v>
      </c>
      <c r="V17" s="2">
        <f t="shared" si="3"/>
        <v>340.20511113755492</v>
      </c>
      <c r="W17" s="2">
        <f t="shared" si="4"/>
        <v>135.91491190491922</v>
      </c>
    </row>
    <row r="18" spans="4:23">
      <c r="D18" s="3" t="s">
        <v>0</v>
      </c>
      <c r="E18" s="3">
        <v>0.15</v>
      </c>
      <c r="F18" s="3">
        <v>-6</v>
      </c>
      <c r="G18" s="2">
        <v>-236.82204481940016</v>
      </c>
      <c r="H18" s="2">
        <v>105.99767586489273</v>
      </c>
      <c r="I18" s="2">
        <v>337.4980819798983</v>
      </c>
      <c r="J18" s="2">
        <v>232.61074472326573</v>
      </c>
      <c r="K18" s="2">
        <v>1036.910338076028</v>
      </c>
      <c r="L18" s="2">
        <v>221.24945022876318</v>
      </c>
      <c r="N18" s="2">
        <f t="shared" si="5"/>
        <v>1137.5863752365262</v>
      </c>
      <c r="O18" s="2">
        <f t="shared" si="5"/>
        <v>559.8578708169216</v>
      </c>
      <c r="P18" s="6">
        <f t="shared" si="6"/>
        <v>0.15</v>
      </c>
      <c r="Q18" s="2">
        <f t="shared" si="6"/>
        <v>-6</v>
      </c>
      <c r="R18" s="2">
        <f t="shared" si="7"/>
        <v>83.719720838160683</v>
      </c>
      <c r="S18" s="2">
        <f t="shared" si="0"/>
        <v>79.452805159879247</v>
      </c>
      <c r="T18" s="2">
        <f t="shared" si="1"/>
        <v>182.4309926317901</v>
      </c>
      <c r="U18" s="2">
        <f t="shared" si="2"/>
        <v>101.21442636991213</v>
      </c>
      <c r="V18" s="2">
        <f t="shared" si="3"/>
        <v>302.64247414831237</v>
      </c>
      <c r="W18" s="2">
        <f t="shared" si="4"/>
        <v>99.261703878669493</v>
      </c>
    </row>
    <row r="19" spans="4:23">
      <c r="D19" s="3" t="s">
        <v>0</v>
      </c>
      <c r="E19" s="3">
        <v>0.15</v>
      </c>
      <c r="F19" s="3">
        <v>-5</v>
      </c>
      <c r="G19" s="2">
        <v>-321.20681582229474</v>
      </c>
      <c r="H19" s="2">
        <v>120.33355492983014</v>
      </c>
      <c r="I19" s="2">
        <v>806.01396629086935</v>
      </c>
      <c r="J19" s="2">
        <v>242.1656021822705</v>
      </c>
      <c r="K19" s="2">
        <v>1260.6045405219329</v>
      </c>
      <c r="L19" s="2">
        <v>478.42029254182967</v>
      </c>
      <c r="N19" s="2">
        <f t="shared" si="5"/>
        <v>1745.4116909905074</v>
      </c>
      <c r="O19" s="2">
        <f t="shared" si="5"/>
        <v>840.91944965393031</v>
      </c>
      <c r="P19" s="6">
        <f t="shared" si="6"/>
        <v>0.15</v>
      </c>
      <c r="Q19" s="2">
        <f t="shared" si="6"/>
        <v>-5</v>
      </c>
      <c r="R19" s="2">
        <f t="shared" si="7"/>
        <v>135.69698223262989</v>
      </c>
      <c r="S19" s="2">
        <f t="shared" si="0"/>
        <v>112.65789455946322</v>
      </c>
      <c r="T19" s="2">
        <f t="shared" si="1"/>
        <v>329.43805415832998</v>
      </c>
      <c r="U19" s="2">
        <f t="shared" si="2"/>
        <v>133.59777768097638</v>
      </c>
      <c r="V19" s="2">
        <f t="shared" si="3"/>
        <v>407.57080910429403</v>
      </c>
      <c r="W19" s="2">
        <f t="shared" si="4"/>
        <v>174.20405258652562</v>
      </c>
    </row>
    <row r="20" spans="4:23">
      <c r="D20" s="3" t="s">
        <v>0</v>
      </c>
      <c r="E20" s="3">
        <v>0.15</v>
      </c>
      <c r="F20" s="3">
        <v>-4</v>
      </c>
      <c r="G20" s="2">
        <v>-515.19014070356832</v>
      </c>
      <c r="H20" s="2">
        <v>100.1835738554488</v>
      </c>
      <c r="I20" s="2">
        <v>754.81148448882561</v>
      </c>
      <c r="J20" s="2">
        <v>257.86716092238794</v>
      </c>
      <c r="K20" s="2">
        <v>1140.2214296635414</v>
      </c>
      <c r="L20" s="2">
        <v>473.64313633778033</v>
      </c>
      <c r="N20" s="2">
        <f t="shared" si="5"/>
        <v>1379.8427734487987</v>
      </c>
      <c r="O20" s="2">
        <f t="shared" si="5"/>
        <v>831.69387111561707</v>
      </c>
      <c r="P20" s="6">
        <f t="shared" si="6"/>
        <v>0.15</v>
      </c>
      <c r="Q20" s="2">
        <f t="shared" si="6"/>
        <v>-4</v>
      </c>
      <c r="R20" s="2">
        <f t="shared" si="7"/>
        <v>62.371997912536564</v>
      </c>
      <c r="S20" s="2">
        <f t="shared" si="0"/>
        <v>108.18556890967594</v>
      </c>
      <c r="T20" s="2">
        <f t="shared" si="1"/>
        <v>280.6535272424793</v>
      </c>
      <c r="U20" s="2">
        <f t="shared" si="2"/>
        <v>135.28743543680605</v>
      </c>
      <c r="V20" s="2">
        <f t="shared" si="3"/>
        <v>346.8958615693835</v>
      </c>
      <c r="W20" s="2">
        <f t="shared" si="4"/>
        <v>172.37393121132669</v>
      </c>
    </row>
    <row r="21" spans="4:23">
      <c r="D21" s="3" t="s">
        <v>0</v>
      </c>
      <c r="E21" s="3">
        <v>0.15</v>
      </c>
      <c r="F21" s="3">
        <v>-3</v>
      </c>
      <c r="G21" s="2">
        <v>-754.84682670254108</v>
      </c>
      <c r="H21" s="2">
        <v>106.56914790726842</v>
      </c>
      <c r="I21" s="2">
        <v>1135.3593473714952</v>
      </c>
      <c r="J21" s="2">
        <v>313.1950110964176</v>
      </c>
      <c r="K21" s="2">
        <v>723.48226667938343</v>
      </c>
      <c r="L21" s="2">
        <v>423.89193863536048</v>
      </c>
      <c r="N21" s="2">
        <f t="shared" si="5"/>
        <v>1103.9947873483375</v>
      </c>
      <c r="O21" s="2">
        <f t="shared" si="5"/>
        <v>843.65609763904649</v>
      </c>
      <c r="P21" s="6">
        <f t="shared" si="6"/>
        <v>0.15</v>
      </c>
      <c r="Q21" s="2">
        <f t="shared" si="6"/>
        <v>-3</v>
      </c>
      <c r="R21" s="2">
        <f t="shared" si="7"/>
        <v>-8.9898684732748215</v>
      </c>
      <c r="S21" s="2">
        <f t="shared" si="0"/>
        <v>110.5914579758325</v>
      </c>
      <c r="T21" s="2">
        <f t="shared" si="1"/>
        <v>315.88931769570013</v>
      </c>
      <c r="U21" s="2">
        <f t="shared" si="2"/>
        <v>146.10527821146752</v>
      </c>
      <c r="V21" s="2">
        <f t="shared" si="3"/>
        <v>245.09794445174347</v>
      </c>
      <c r="W21" s="2">
        <f t="shared" si="4"/>
        <v>165.13131263222326</v>
      </c>
    </row>
    <row r="22" spans="4:23">
      <c r="D22" s="3" t="s">
        <v>0</v>
      </c>
      <c r="E22" s="3">
        <v>0.15</v>
      </c>
      <c r="F22" s="3">
        <v>-2</v>
      </c>
      <c r="G22" s="2">
        <v>-626.31388000036793</v>
      </c>
      <c r="H22" s="2">
        <v>109.11047994435796</v>
      </c>
      <c r="I22" s="2">
        <v>1344.754966430605</v>
      </c>
      <c r="J22" s="2">
        <v>251.67284645844029</v>
      </c>
      <c r="K22" s="2">
        <v>725.86995361398101</v>
      </c>
      <c r="L22" s="2">
        <v>382.22707168570025</v>
      </c>
      <c r="N22" s="2">
        <f t="shared" si="5"/>
        <v>1444.3110400442181</v>
      </c>
      <c r="O22" s="2">
        <f t="shared" si="5"/>
        <v>743.0103980884985</v>
      </c>
      <c r="P22" s="6">
        <f t="shared" si="6"/>
        <v>0.15</v>
      </c>
      <c r="Q22" s="2">
        <f t="shared" si="6"/>
        <v>-2</v>
      </c>
      <c r="R22" s="2">
        <f t="shared" si="7"/>
        <v>50.323821879773149</v>
      </c>
      <c r="S22" s="2">
        <f t="shared" si="0"/>
        <v>100.02012603136605</v>
      </c>
      <c r="T22" s="2">
        <f t="shared" si="1"/>
        <v>389.10127986009661</v>
      </c>
      <c r="U22" s="2">
        <f t="shared" si="2"/>
        <v>124.52303277597389</v>
      </c>
      <c r="V22" s="2">
        <f t="shared" si="3"/>
        <v>282.73041828223938</v>
      </c>
      <c r="W22" s="2">
        <f t="shared" si="4"/>
        <v>146.96204023690922</v>
      </c>
    </row>
    <row r="23" spans="4:23">
      <c r="D23" s="3" t="s">
        <v>0</v>
      </c>
      <c r="E23" s="3">
        <v>0.15</v>
      </c>
      <c r="F23" s="3">
        <v>-1</v>
      </c>
      <c r="G23" s="2">
        <v>-641.848933810115</v>
      </c>
      <c r="H23" s="2">
        <v>143.14875031915176</v>
      </c>
      <c r="I23" s="2">
        <v>1085.3388849353225</v>
      </c>
      <c r="J23" s="2">
        <v>247.45534295113544</v>
      </c>
      <c r="K23" s="2">
        <v>717.11637122328523</v>
      </c>
      <c r="L23" s="2">
        <v>354.09592010838389</v>
      </c>
      <c r="N23" s="2">
        <f t="shared" si="5"/>
        <v>1160.6063223484928</v>
      </c>
      <c r="O23" s="2">
        <f t="shared" si="5"/>
        <v>744.70001337867109</v>
      </c>
      <c r="P23" s="6">
        <f t="shared" si="6"/>
        <v>0.15</v>
      </c>
      <c r="Q23" s="2">
        <f t="shared" si="6"/>
        <v>-1</v>
      </c>
      <c r="R23" s="2">
        <f>E/1000/(1+nu)*(G23+(nu/(1-2*nu))*N23)</f>
        <v>16.623531008252904</v>
      </c>
      <c r="S23" s="2">
        <f t="shared" si="0"/>
        <v>106.05525542439639</v>
      </c>
      <c r="T23" s="2">
        <f t="shared" si="1"/>
        <v>313.48393735512497</v>
      </c>
      <c r="U23" s="2">
        <f t="shared" si="2"/>
        <v>123.98295103301859</v>
      </c>
      <c r="V23" s="2">
        <f t="shared" si="3"/>
        <v>250.19569281086854</v>
      </c>
      <c r="W23" s="2">
        <f t="shared" si="4"/>
        <v>142.31180023192064</v>
      </c>
    </row>
    <row r="24" spans="4:23">
      <c r="D24" s="3" t="s">
        <v>0</v>
      </c>
      <c r="E24" s="3">
        <v>0.15</v>
      </c>
      <c r="F24" s="3">
        <v>0</v>
      </c>
      <c r="G24" s="2">
        <v>-281.18406913279915</v>
      </c>
      <c r="H24" s="2">
        <v>133.07119448280204</v>
      </c>
      <c r="I24" s="2">
        <v>1091.6827044316058</v>
      </c>
      <c r="J24" s="2">
        <v>238.61441013140029</v>
      </c>
      <c r="K24" s="2">
        <v>896.903852928878</v>
      </c>
      <c r="L24" s="2">
        <v>441.53888178096577</v>
      </c>
      <c r="N24" s="2">
        <f t="shared" si="5"/>
        <v>1707.4024882276847</v>
      </c>
      <c r="O24" s="2">
        <f t="shared" si="5"/>
        <v>813.22448639516813</v>
      </c>
      <c r="P24" s="6">
        <f t="shared" si="6"/>
        <v>0.15</v>
      </c>
      <c r="Q24" s="2">
        <f t="shared" si="6"/>
        <v>0</v>
      </c>
      <c r="R24" s="2">
        <f t="shared" si="7"/>
        <v>138.41863526770319</v>
      </c>
      <c r="S24" s="2">
        <f t="shared" si="0"/>
        <v>111.81803975120312</v>
      </c>
      <c r="T24" s="2">
        <f t="shared" si="1"/>
        <v>374.38011197408525</v>
      </c>
      <c r="U24" s="2">
        <f t="shared" si="2"/>
        <v>129.95827994080599</v>
      </c>
      <c r="V24" s="2">
        <f t="shared" si="3"/>
        <v>340.90249687205392</v>
      </c>
      <c r="W24" s="2">
        <f t="shared" si="4"/>
        <v>164.83592350557507</v>
      </c>
    </row>
    <row r="25" spans="4:23">
      <c r="D25" s="3" t="s">
        <v>0</v>
      </c>
      <c r="E25" s="3">
        <v>0.15</v>
      </c>
      <c r="F25" s="3">
        <v>1</v>
      </c>
      <c r="G25" s="2">
        <v>-328.36351541704613</v>
      </c>
      <c r="H25" s="2">
        <v>136.90262662308663</v>
      </c>
      <c r="I25" s="2">
        <v>1174.0987722021996</v>
      </c>
      <c r="J25" s="2">
        <v>169.72450284203182</v>
      </c>
      <c r="K25" s="2">
        <v>927.85007540049662</v>
      </c>
      <c r="L25" s="2">
        <v>405.09410562186974</v>
      </c>
      <c r="N25" s="2">
        <f t="shared" si="5"/>
        <v>1773.5853321856503</v>
      </c>
      <c r="O25" s="2">
        <f t="shared" si="5"/>
        <v>711.72123508698814</v>
      </c>
      <c r="P25" s="6">
        <f t="shared" si="6"/>
        <v>0.15</v>
      </c>
      <c r="Q25" s="2">
        <f t="shared" si="6"/>
        <v>1</v>
      </c>
      <c r="R25" s="2">
        <f t="shared" si="7"/>
        <v>137.54841649550073</v>
      </c>
      <c r="S25" s="2">
        <f t="shared" si="0"/>
        <v>101.37464903848237</v>
      </c>
      <c r="T25" s="2">
        <f t="shared" si="1"/>
        <v>395.7841221800586</v>
      </c>
      <c r="U25" s="2">
        <f t="shared" si="2"/>
        <v>107.01590901361351</v>
      </c>
      <c r="V25" s="2">
        <f t="shared" si="3"/>
        <v>353.46012741726588</v>
      </c>
      <c r="W25" s="2">
        <f t="shared" si="4"/>
        <v>147.47005949139816</v>
      </c>
    </row>
    <row r="26" spans="4:23">
      <c r="D26" s="3" t="s">
        <v>0</v>
      </c>
      <c r="E26" s="3">
        <v>0.15</v>
      </c>
      <c r="F26" s="3">
        <v>2</v>
      </c>
      <c r="G26" s="2">
        <v>-682.98268801120946</v>
      </c>
      <c r="H26" s="2">
        <v>113.61288970308135</v>
      </c>
      <c r="I26" s="2">
        <v>1075.9659911940428</v>
      </c>
      <c r="J26" s="2">
        <v>277.68914292817976</v>
      </c>
      <c r="K26" s="2">
        <v>1733.0109341127966</v>
      </c>
      <c r="L26" s="2">
        <v>574.80909707577098</v>
      </c>
      <c r="N26" s="2">
        <f t="shared" si="5"/>
        <v>2125.9942372956298</v>
      </c>
      <c r="O26" s="2">
        <f t="shared" si="5"/>
        <v>966.11112970703209</v>
      </c>
      <c r="P26" s="6">
        <f t="shared" si="6"/>
        <v>0.15</v>
      </c>
      <c r="Q26" s="2">
        <f t="shared" si="6"/>
        <v>2</v>
      </c>
      <c r="R26" s="2">
        <f t="shared" si="7"/>
        <v>115.14297020228294</v>
      </c>
      <c r="S26" s="2">
        <f t="shared" si="0"/>
        <v>125.19562022942374</v>
      </c>
      <c r="T26" s="2">
        <f t="shared" si="1"/>
        <v>417.46227444068563</v>
      </c>
      <c r="U26" s="2">
        <f t="shared" si="2"/>
        <v>153.39622625248762</v>
      </c>
      <c r="V26" s="2">
        <f t="shared" si="3"/>
        <v>530.3918740048465</v>
      </c>
      <c r="W26" s="2">
        <f t="shared" si="4"/>
        <v>204.46371837160473</v>
      </c>
    </row>
    <row r="27" spans="4:23">
      <c r="D27" s="3" t="s">
        <v>0</v>
      </c>
      <c r="E27" s="3">
        <v>0.15</v>
      </c>
      <c r="F27" s="3">
        <v>3.0000000000000036</v>
      </c>
      <c r="G27" s="2">
        <v>-420.4268615922926</v>
      </c>
      <c r="H27" s="2">
        <v>103.42115977659461</v>
      </c>
      <c r="I27" s="2">
        <v>1225.3601108542962</v>
      </c>
      <c r="J27" s="2">
        <v>291.60285728322901</v>
      </c>
      <c r="K27" s="2">
        <v>1038.595518897135</v>
      </c>
      <c r="L27" s="2">
        <v>905.20281979138326</v>
      </c>
      <c r="N27" s="2">
        <f t="shared" si="5"/>
        <v>1843.5287681591385</v>
      </c>
      <c r="O27" s="2">
        <f t="shared" si="5"/>
        <v>1300.2268368512068</v>
      </c>
      <c r="P27" s="6">
        <f t="shared" si="6"/>
        <v>0.15</v>
      </c>
      <c r="Q27" s="2">
        <f t="shared" si="6"/>
        <v>3.0000000000000036</v>
      </c>
      <c r="R27" s="2">
        <f t="shared" si="7"/>
        <v>129.37509218123051</v>
      </c>
      <c r="S27" s="2">
        <f t="shared" si="0"/>
        <v>159.987822117203</v>
      </c>
      <c r="T27" s="2">
        <f t="shared" si="1"/>
        <v>412.24472807048795</v>
      </c>
      <c r="U27" s="2">
        <f t="shared" si="2"/>
        <v>192.3315513761558</v>
      </c>
      <c r="V27" s="2">
        <f t="shared" si="3"/>
        <v>380.1445638278509</v>
      </c>
      <c r="W27" s="2">
        <f t="shared" si="4"/>
        <v>297.79404493224479</v>
      </c>
    </row>
    <row r="28" spans="4:23">
      <c r="D28" s="3" t="s">
        <v>0</v>
      </c>
      <c r="E28" s="3">
        <v>0.15</v>
      </c>
      <c r="F28" s="3">
        <v>4.0000000000000036</v>
      </c>
      <c r="G28" s="2">
        <v>-385.30545295294911</v>
      </c>
      <c r="H28" s="2">
        <v>117.89552276746866</v>
      </c>
      <c r="I28" s="2">
        <v>597.78061854065311</v>
      </c>
      <c r="J28" s="2">
        <v>223.4612461564667</v>
      </c>
      <c r="K28" s="2">
        <v>1392.4801678045148</v>
      </c>
      <c r="L28" s="2">
        <v>287.73734886961688</v>
      </c>
      <c r="N28" s="2">
        <f t="shared" si="5"/>
        <v>1604.9553333922188</v>
      </c>
      <c r="O28" s="2">
        <f t="shared" si="5"/>
        <v>629.09411779355219</v>
      </c>
      <c r="P28" s="6">
        <f t="shared" si="6"/>
        <v>0.15</v>
      </c>
      <c r="Q28" s="2">
        <f t="shared" si="6"/>
        <v>4.0000000000000036</v>
      </c>
      <c r="R28" s="2">
        <f t="shared" si="7"/>
        <v>109.31761486348582</v>
      </c>
      <c r="S28" s="2">
        <f t="shared" si="0"/>
        <v>89.070462109328489</v>
      </c>
      <c r="T28" s="2">
        <f t="shared" si="1"/>
        <v>278.28553340144873</v>
      </c>
      <c r="U28" s="2">
        <f t="shared" si="2"/>
        <v>107.21457081681251</v>
      </c>
      <c r="V28" s="2">
        <f t="shared" si="3"/>
        <v>414.87451843117492</v>
      </c>
      <c r="W28" s="2">
        <f t="shared" si="4"/>
        <v>118.26202597063525</v>
      </c>
    </row>
    <row r="29" spans="4:23">
      <c r="D29" s="3" t="s">
        <v>0</v>
      </c>
      <c r="E29" s="3">
        <v>0.15</v>
      </c>
      <c r="F29" s="3">
        <v>5.0000000000000036</v>
      </c>
      <c r="G29" s="2">
        <v>-226.8103591760717</v>
      </c>
      <c r="H29" s="2">
        <v>127.1475125122212</v>
      </c>
      <c r="I29" s="2">
        <v>133.03183245208973</v>
      </c>
      <c r="J29" s="2">
        <v>219.38260343764657</v>
      </c>
      <c r="K29" s="2">
        <v>816.27308297219577</v>
      </c>
      <c r="L29" s="2">
        <v>360.71322277583329</v>
      </c>
      <c r="N29" s="2">
        <f t="shared" si="5"/>
        <v>722.49455624821383</v>
      </c>
      <c r="O29" s="2">
        <f t="shared" si="5"/>
        <v>707.24333872570105</v>
      </c>
      <c r="P29" s="6">
        <f t="shared" si="6"/>
        <v>0.15</v>
      </c>
      <c r="Q29" s="2">
        <f t="shared" si="6"/>
        <v>5.0000000000000036</v>
      </c>
      <c r="R29" s="2">
        <f t="shared" si="7"/>
        <v>40.039811606261075</v>
      </c>
      <c r="S29" s="2">
        <f t="shared" si="0"/>
        <v>99.208218886161603</v>
      </c>
      <c r="T29" s="2">
        <f t="shared" si="1"/>
        <v>101.88768829235131</v>
      </c>
      <c r="U29" s="2">
        <f t="shared" si="2"/>
        <v>115.06112513896908</v>
      </c>
      <c r="V29" s="2">
        <f t="shared" si="3"/>
        <v>219.31977822549456</v>
      </c>
      <c r="W29" s="2">
        <f t="shared" si="4"/>
        <v>139.35232533771992</v>
      </c>
    </row>
    <row r="30" spans="4:23">
      <c r="D30" s="3" t="s">
        <v>0</v>
      </c>
      <c r="E30" s="3">
        <v>0.15</v>
      </c>
      <c r="F30" s="3">
        <v>6.0000000000000036</v>
      </c>
      <c r="G30" s="2">
        <v>14.290434906906228</v>
      </c>
      <c r="H30" s="2">
        <v>123.52528939125636</v>
      </c>
      <c r="I30" s="2">
        <v>14.197465814568416</v>
      </c>
      <c r="J30" s="2">
        <v>203.56888693970996</v>
      </c>
      <c r="K30" s="2">
        <v>907.30042228893603</v>
      </c>
      <c r="L30" s="2">
        <v>259.54940051674635</v>
      </c>
      <c r="N30" s="2">
        <f t="shared" si="5"/>
        <v>935.78832301041064</v>
      </c>
      <c r="O30" s="2">
        <f t="shared" si="5"/>
        <v>586.64357684771267</v>
      </c>
      <c r="P30" s="6">
        <f t="shared" si="6"/>
        <v>0.15</v>
      </c>
      <c r="Q30" s="2">
        <f t="shared" si="6"/>
        <v>6.0000000000000036</v>
      </c>
      <c r="R30" s="2">
        <f t="shared" si="7"/>
        <v>104.80801632888819</v>
      </c>
      <c r="S30" s="2">
        <f t="shared" si="0"/>
        <v>85.395050331840793</v>
      </c>
      <c r="T30" s="2">
        <f t="shared" si="1"/>
        <v>104.79203726614263</v>
      </c>
      <c r="U30" s="2">
        <f t="shared" si="2"/>
        <v>99.152543660481243</v>
      </c>
      <c r="V30" s="2">
        <f t="shared" si="3"/>
        <v>258.29410791017455</v>
      </c>
      <c r="W30" s="2">
        <f t="shared" si="4"/>
        <v>108.77419443153434</v>
      </c>
    </row>
    <row r="31" spans="4:23">
      <c r="D31" s="3" t="s">
        <v>0</v>
      </c>
      <c r="E31" s="3">
        <v>0.15</v>
      </c>
      <c r="F31" s="3">
        <v>7.0000000000000036</v>
      </c>
      <c r="G31" s="2">
        <v>9.899462639323712</v>
      </c>
      <c r="H31" s="2">
        <v>138.75085442335813</v>
      </c>
      <c r="I31" s="2">
        <v>60.002179261988012</v>
      </c>
      <c r="J31" s="2">
        <v>302.11482181769901</v>
      </c>
      <c r="K31" s="2">
        <v>1435.1564118210263</v>
      </c>
      <c r="L31" s="2">
        <v>287.64408976799064</v>
      </c>
      <c r="N31" s="2">
        <f t="shared" si="5"/>
        <v>1505.0580537223379</v>
      </c>
      <c r="O31" s="2">
        <f t="shared" si="5"/>
        <v>728.50976600904778</v>
      </c>
      <c r="P31" s="6">
        <f t="shared" si="6"/>
        <v>0.15</v>
      </c>
      <c r="Q31" s="2">
        <f t="shared" si="6"/>
        <v>7.0000000000000036</v>
      </c>
      <c r="R31" s="2">
        <f t="shared" si="7"/>
        <v>166.31719476701451</v>
      </c>
      <c r="S31" s="2">
        <f t="shared" si="0"/>
        <v>103.52855876125429</v>
      </c>
      <c r="T31" s="2">
        <f t="shared" si="1"/>
        <v>174.92859918653494</v>
      </c>
      <c r="U31" s="2">
        <f t="shared" si="2"/>
        <v>131.60674065715659</v>
      </c>
      <c r="V31" s="2">
        <f t="shared" si="3"/>
        <v>411.28323290761966</v>
      </c>
      <c r="W31" s="2">
        <f t="shared" si="4"/>
        <v>129.11958358611298</v>
      </c>
    </row>
    <row r="32" spans="4:23">
      <c r="D32" s="3" t="s">
        <v>0</v>
      </c>
      <c r="E32" s="3">
        <v>0.15</v>
      </c>
      <c r="F32" s="3">
        <v>8.0000000000000036</v>
      </c>
      <c r="G32" s="2">
        <v>88.159318081618991</v>
      </c>
      <c r="H32" s="2">
        <v>123.99834032947503</v>
      </c>
      <c r="I32" s="2">
        <v>-830.5318042699123</v>
      </c>
      <c r="J32" s="2">
        <v>282.84489616610631</v>
      </c>
      <c r="K32" s="2">
        <v>812.10774055579418</v>
      </c>
      <c r="L32" s="2">
        <v>296.19564968235818</v>
      </c>
      <c r="N32" s="2">
        <f t="shared" si="5"/>
        <v>69.735254367500829</v>
      </c>
      <c r="O32" s="2">
        <f t="shared" si="5"/>
        <v>703.0388861779395</v>
      </c>
      <c r="P32" s="6">
        <f t="shared" si="6"/>
        <v>0.15</v>
      </c>
      <c r="Q32" s="2">
        <f t="shared" si="6"/>
        <v>8.0000000000000036</v>
      </c>
      <c r="R32" s="2">
        <f t="shared" si="7"/>
        <v>22.779676241723671</v>
      </c>
      <c r="S32" s="2">
        <f t="shared" si="0"/>
        <v>98.207092919840647</v>
      </c>
      <c r="T32" s="2">
        <f t="shared" si="1"/>
        <v>-135.12036041244579</v>
      </c>
      <c r="U32" s="2">
        <f t="shared" si="2"/>
        <v>125.50884470426169</v>
      </c>
      <c r="V32" s="2">
        <f t="shared" si="3"/>
        <v>147.20831135447253</v>
      </c>
      <c r="W32" s="2">
        <f t="shared" si="4"/>
        <v>127.80350546486744</v>
      </c>
    </row>
    <row r="33" spans="4:42">
      <c r="D33" s="3" t="s">
        <v>0</v>
      </c>
      <c r="E33" s="3">
        <v>0.15</v>
      </c>
      <c r="F33" s="3">
        <v>9.0000000000000036</v>
      </c>
      <c r="G33" s="2">
        <v>284.83820443072011</v>
      </c>
      <c r="H33" s="2">
        <v>133.00930233726751</v>
      </c>
      <c r="I33" s="2">
        <v>-1014.6038883211902</v>
      </c>
      <c r="J33" s="2">
        <v>219.99599104582239</v>
      </c>
      <c r="K33" s="2">
        <v>1289.8155061264604</v>
      </c>
      <c r="L33" s="2">
        <v>336.72692156709536</v>
      </c>
      <c r="N33" s="2">
        <f t="shared" si="5"/>
        <v>560.04982223599029</v>
      </c>
      <c r="O33" s="2">
        <f t="shared" si="5"/>
        <v>689.73221495018527</v>
      </c>
      <c r="P33" s="6">
        <f t="shared" si="6"/>
        <v>0.15</v>
      </c>
      <c r="Q33" s="2">
        <f t="shared" si="6"/>
        <v>9.0000000000000036</v>
      </c>
      <c r="R33" s="2">
        <f t="shared" si="7"/>
        <v>110.21201569359147</v>
      </c>
      <c r="S33" s="2">
        <f t="shared" si="0"/>
        <v>98.30043484939435</v>
      </c>
      <c r="T33" s="2">
        <f t="shared" si="1"/>
        <v>-113.12959399814312</v>
      </c>
      <c r="U33" s="2">
        <f t="shared" si="2"/>
        <v>113.25127197117725</v>
      </c>
      <c r="V33" s="2">
        <f t="shared" si="3"/>
        <v>282.94248942254683</v>
      </c>
      <c r="W33" s="2">
        <f t="shared" si="4"/>
        <v>133.31440065452102</v>
      </c>
    </row>
    <row r="34" spans="4:42">
      <c r="D34" s="3" t="s">
        <v>35</v>
      </c>
      <c r="E34" s="3">
        <v>0.15</v>
      </c>
      <c r="F34" s="3">
        <v>10.000000000000004</v>
      </c>
      <c r="G34" s="2">
        <v>-506.15594338162487</v>
      </c>
      <c r="H34" s="2">
        <v>129.3921262785708</v>
      </c>
      <c r="I34" s="2">
        <v>-1084.2925552044162</v>
      </c>
      <c r="J34" s="2">
        <v>254.53248560263467</v>
      </c>
      <c r="K34" s="2">
        <v>1638.9958640753025</v>
      </c>
      <c r="L34" s="2">
        <v>459.95537698721637</v>
      </c>
      <c r="N34" s="2">
        <f t="shared" si="5"/>
        <v>48.547365489261438</v>
      </c>
      <c r="O34" s="2">
        <f t="shared" si="5"/>
        <v>843.87998886842183</v>
      </c>
      <c r="P34" s="6">
        <f t="shared" si="6"/>
        <v>0.15</v>
      </c>
      <c r="Q34" s="2">
        <f t="shared" si="6"/>
        <v>10.000000000000004</v>
      </c>
      <c r="R34" s="2">
        <f t="shared" si="7"/>
        <v>-81.685684668328804</v>
      </c>
      <c r="S34" s="2">
        <f t="shared" si="0"/>
        <v>114.53864548661301</v>
      </c>
      <c r="T34" s="2">
        <f t="shared" si="1"/>
        <v>-181.05291482537106</v>
      </c>
      <c r="U34" s="2">
        <f t="shared" si="2"/>
        <v>136.04714474543647</v>
      </c>
      <c r="V34" s="2">
        <f t="shared" si="3"/>
        <v>287.01228223833061</v>
      </c>
      <c r="W34" s="2">
        <f t="shared" si="4"/>
        <v>171.35420420216144</v>
      </c>
    </row>
    <row r="35" spans="4:42">
      <c r="D35" s="3" t="s">
        <v>1</v>
      </c>
      <c r="E35" s="3">
        <v>0.15</v>
      </c>
      <c r="F35" s="3">
        <v>11.000000000000004</v>
      </c>
      <c r="G35" s="2">
        <v>24.62979664310545</v>
      </c>
      <c r="H35" s="2">
        <v>154.15198742993999</v>
      </c>
      <c r="I35" s="2">
        <v>-839.99387307977577</v>
      </c>
      <c r="J35" s="2">
        <v>232.43123682882901</v>
      </c>
      <c r="K35" s="2">
        <v>2225.1035267969528</v>
      </c>
      <c r="L35" s="2">
        <v>290.73519720800687</v>
      </c>
      <c r="N35" s="2">
        <f t="shared" si="5"/>
        <v>1409.7394503602825</v>
      </c>
      <c r="O35" s="2">
        <f t="shared" si="5"/>
        <v>677.31842146677582</v>
      </c>
      <c r="P35" s="6">
        <f t="shared" si="6"/>
        <v>0.15</v>
      </c>
      <c r="Q35" s="2">
        <f t="shared" si="6"/>
        <v>11.000000000000004</v>
      </c>
      <c r="R35" s="2">
        <f t="shared" si="7"/>
        <v>158.42349868118967</v>
      </c>
      <c r="S35" s="2">
        <f t="shared" si="0"/>
        <v>100.57657518744949</v>
      </c>
      <c r="T35" s="2">
        <f t="shared" si="1"/>
        <v>9.8163054475694711</v>
      </c>
      <c r="U35" s="2">
        <f t="shared" si="2"/>
        <v>114.03082117788355</v>
      </c>
      <c r="V35" s="2">
        <f t="shared" si="3"/>
        <v>536.62992105138221</v>
      </c>
      <c r="W35" s="2">
        <f t="shared" si="4"/>
        <v>124.05181436805469</v>
      </c>
    </row>
    <row r="36" spans="4:42">
      <c r="D36" s="3" t="s">
        <v>1</v>
      </c>
      <c r="E36" s="3">
        <v>0.15</v>
      </c>
      <c r="F36" s="3">
        <v>12.000000000000004</v>
      </c>
      <c r="G36" s="2">
        <v>-339.28831850516872</v>
      </c>
      <c r="H36" s="2">
        <v>94.533021330676092</v>
      </c>
      <c r="I36" s="2">
        <v>-1020.0701108866461</v>
      </c>
      <c r="J36" s="2">
        <v>224.60990691883342</v>
      </c>
      <c r="K36" s="2">
        <v>2009.8865590458254</v>
      </c>
      <c r="L36" s="2">
        <v>235.52499325268991</v>
      </c>
      <c r="N36" s="2">
        <f t="shared" si="5"/>
        <v>650.52812965401063</v>
      </c>
      <c r="O36" s="2">
        <f t="shared" si="5"/>
        <v>554.66792150219942</v>
      </c>
      <c r="P36" s="6">
        <f t="shared" si="6"/>
        <v>0.15</v>
      </c>
      <c r="Q36" s="2">
        <f t="shared" si="6"/>
        <v>12.000000000000004</v>
      </c>
      <c r="R36" s="2">
        <f t="shared" si="7"/>
        <v>12.836334437831546</v>
      </c>
      <c r="S36" s="2">
        <f t="shared" si="0"/>
        <v>76.914666955513042</v>
      </c>
      <c r="T36" s="2">
        <f t="shared" si="1"/>
        <v>-104.17303612773489</v>
      </c>
      <c r="U36" s="2">
        <f t="shared" si="2"/>
        <v>99.27163166597758</v>
      </c>
      <c r="V36" s="2">
        <f t="shared" si="3"/>
        <v>416.60076651690861</v>
      </c>
      <c r="W36" s="2">
        <f t="shared" si="4"/>
        <v>101.14766212960922</v>
      </c>
    </row>
    <row r="37" spans="4:42">
      <c r="D37" s="3" t="s">
        <v>1</v>
      </c>
      <c r="E37" s="3">
        <v>0.15</v>
      </c>
      <c r="F37" s="3">
        <v>13.000000000000004</v>
      </c>
      <c r="G37" s="2">
        <v>-295.06886836179262</v>
      </c>
      <c r="H37" s="2">
        <v>116.69019883249268</v>
      </c>
      <c r="I37" s="2">
        <v>-567.03828912891163</v>
      </c>
      <c r="J37" s="2">
        <v>214.72110283721645</v>
      </c>
      <c r="K37" s="2">
        <v>2097.277595848584</v>
      </c>
      <c r="L37" s="2">
        <v>264.84133663103376</v>
      </c>
      <c r="N37" s="2">
        <f t="shared" si="5"/>
        <v>1235.1704383578799</v>
      </c>
      <c r="O37" s="2">
        <f t="shared" si="5"/>
        <v>596.25263830074289</v>
      </c>
      <c r="P37" s="6">
        <f t="shared" si="6"/>
        <v>0.15</v>
      </c>
      <c r="Q37" s="2">
        <f t="shared" si="6"/>
        <v>13.000000000000004</v>
      </c>
      <c r="R37" s="2">
        <f t="shared" si="7"/>
        <v>84.38180494571003</v>
      </c>
      <c r="S37" s="2">
        <f t="shared" si="0"/>
        <v>85.271260238478447</v>
      </c>
      <c r="T37" s="2">
        <f t="shared" si="1"/>
        <v>37.63706075136146</v>
      </c>
      <c r="U37" s="2">
        <f t="shared" si="2"/>
        <v>102.12032186429035</v>
      </c>
      <c r="V37" s="2">
        <f t="shared" si="3"/>
        <v>495.56635348186853</v>
      </c>
      <c r="W37" s="2">
        <f t="shared" si="4"/>
        <v>110.73473704760272</v>
      </c>
    </row>
    <row r="38" spans="4:42">
      <c r="D38" s="3" t="s">
        <v>1</v>
      </c>
      <c r="E38" s="3">
        <v>0.15</v>
      </c>
      <c r="F38" s="3">
        <v>14.000000000000004</v>
      </c>
      <c r="G38" s="2">
        <v>-128.53338275939566</v>
      </c>
      <c r="H38" s="2">
        <v>101.78657053203281</v>
      </c>
      <c r="I38" s="2">
        <v>-542.14352292207104</v>
      </c>
      <c r="J38" s="2">
        <v>227.17874842762933</v>
      </c>
      <c r="K38" s="2">
        <v>1930.7082234413367</v>
      </c>
      <c r="L38" s="2">
        <v>216.97410887876345</v>
      </c>
      <c r="N38" s="2">
        <f t="shared" si="5"/>
        <v>1260.03131775987</v>
      </c>
      <c r="O38" s="2">
        <f t="shared" si="5"/>
        <v>545.93942783842556</v>
      </c>
      <c r="P38" s="6">
        <f t="shared" si="6"/>
        <v>0.15</v>
      </c>
      <c r="Q38" s="2">
        <f t="shared" si="6"/>
        <v>14.000000000000004</v>
      </c>
      <c r="R38" s="2">
        <f t="shared" si="7"/>
        <v>115.72425021821468</v>
      </c>
      <c r="S38" s="2">
        <f t="shared" si="0"/>
        <v>77.206691730020964</v>
      </c>
      <c r="T38" s="2">
        <f t="shared" si="1"/>
        <v>44.635007377754846</v>
      </c>
      <c r="U38" s="2">
        <f t="shared" si="2"/>
        <v>98.758472305826615</v>
      </c>
      <c r="V38" s="2">
        <f t="shared" si="3"/>
        <v>469.65640128396558</v>
      </c>
      <c r="W38" s="2">
        <f t="shared" si="4"/>
        <v>97.004549883365257</v>
      </c>
    </row>
    <row r="39" spans="4:42">
      <c r="D39" s="3" t="s">
        <v>1</v>
      </c>
      <c r="E39" s="3">
        <v>0.15</v>
      </c>
      <c r="F39" s="3">
        <v>15.000000000000004</v>
      </c>
      <c r="G39" s="2">
        <v>163.33627815763685</v>
      </c>
      <c r="H39" s="2">
        <v>125.48739933219878</v>
      </c>
      <c r="I39" s="2">
        <v>-441.59393749869628</v>
      </c>
      <c r="J39" s="2">
        <v>243.46056630624139</v>
      </c>
      <c r="K39" s="2">
        <v>929.48497139548419</v>
      </c>
      <c r="L39" s="2">
        <v>233.73937261613094</v>
      </c>
      <c r="N39" s="2">
        <f t="shared" si="5"/>
        <v>651.22731205442483</v>
      </c>
      <c r="O39" s="2">
        <f t="shared" si="5"/>
        <v>602.68733825457116</v>
      </c>
      <c r="P39" s="6">
        <f t="shared" si="6"/>
        <v>0.15</v>
      </c>
      <c r="Q39" s="2">
        <f t="shared" si="6"/>
        <v>15.000000000000004</v>
      </c>
      <c r="R39" s="2">
        <f t="shared" si="7"/>
        <v>99.301410064296576</v>
      </c>
      <c r="S39" s="2">
        <f t="shared" si="0"/>
        <v>87.487074381815361</v>
      </c>
      <c r="T39" s="2">
        <f t="shared" si="1"/>
        <v>-4.6709707516356911</v>
      </c>
      <c r="U39" s="2">
        <f t="shared" ref="U39" si="8">E/1000/(1+nu)*(I39+J39+(nu/(1-2*nu))*(N39+O39))-T39</f>
        <v>107.76371245547895</v>
      </c>
      <c r="V39" s="2">
        <f t="shared" si="3"/>
        <v>230.98321671455159</v>
      </c>
      <c r="W39" s="2">
        <f t="shared" ref="W39" si="9">E/1000/(1+nu)*(K39+L39+(nu/(1-2*nu))*(N39+O39))-V39</f>
        <v>106.09288228999122</v>
      </c>
    </row>
    <row r="40" spans="4:42">
      <c r="D40" s="3" t="s">
        <v>1</v>
      </c>
      <c r="E40" s="3">
        <v>0.15</v>
      </c>
      <c r="F40" s="3">
        <v>16.000000000000004</v>
      </c>
      <c r="G40" s="2">
        <v>322.13856599028412</v>
      </c>
      <c r="H40" s="2">
        <v>113.93318573660116</v>
      </c>
      <c r="I40" s="2">
        <v>-302.02401562930862</v>
      </c>
      <c r="J40" s="2">
        <v>238.63092515765575</v>
      </c>
      <c r="K40" s="2">
        <v>907.3854647935168</v>
      </c>
      <c r="L40" s="2">
        <v>246.80974395841235</v>
      </c>
      <c r="N40" s="2">
        <f t="shared" ref="N40:O41" si="10">SUM(G40,I40,K40)</f>
        <v>927.5000151544923</v>
      </c>
      <c r="O40" s="2">
        <f t="shared" si="10"/>
        <v>599.3738548526693</v>
      </c>
      <c r="P40" s="6">
        <f t="shared" ref="P40:Q41" si="11">E40</f>
        <v>0.15</v>
      </c>
      <c r="Q40" s="2">
        <f t="shared" si="11"/>
        <v>16.000000000000004</v>
      </c>
      <c r="R40" s="2">
        <f t="shared" ref="R40:R41" si="12">E/1000/(1+nu)*(G40+(nu/(1-2*nu))*N40)</f>
        <v>156.81288018710271</v>
      </c>
      <c r="S40" s="2">
        <f t="shared" ref="S40:S41" si="13">E/1000/(1+nu)*(G40+H40+(nu/(1-2*nu))*(N40+O40))-R40</f>
        <v>85.138781672989069</v>
      </c>
      <c r="T40" s="2">
        <f t="shared" ref="T40:T41" si="14">E/1000/(1+nu)*(I40+(nu/(1-2*nu))*N40)</f>
        <v>49.534936471235198</v>
      </c>
      <c r="U40" s="2">
        <f t="shared" ref="U40:U41" si="15">E/1000/(1+nu)*(I40+J40+(nu/(1-2*nu))*(N40+O40))-T40</f>
        <v>106.57120563598281</v>
      </c>
      <c r="V40" s="2">
        <f t="shared" ref="V40:V41" si="16">E/1000/(1+nu)*(K40+(nu/(1-2*nu))*N40)</f>
        <v>257.40219091890833</v>
      </c>
      <c r="W40" s="2">
        <f t="shared" ref="W40" si="17">E/1000/(1+nu)*(K40+L40+(nu/(1-2*nu))*(N40+O40))-V40</f>
        <v>107.9769401173628</v>
      </c>
    </row>
    <row r="41" spans="4:42">
      <c r="D41" s="3" t="s">
        <v>1</v>
      </c>
      <c r="E41" s="3">
        <v>0.15</v>
      </c>
      <c r="F41" s="3">
        <v>24.000000000000004</v>
      </c>
      <c r="G41" s="2">
        <v>968.12414924730433</v>
      </c>
      <c r="H41" s="2">
        <v>111.91358426542433</v>
      </c>
      <c r="I41" s="2">
        <v>-407.37534149596007</v>
      </c>
      <c r="J41" s="2">
        <v>271.41963860025305</v>
      </c>
      <c r="K41" s="2">
        <v>-771.53523366481124</v>
      </c>
      <c r="L41" s="2">
        <v>384.51495552484005</v>
      </c>
      <c r="N41" s="2">
        <f t="shared" si="10"/>
        <v>-210.78642591346704</v>
      </c>
      <c r="O41" s="2">
        <f t="shared" si="10"/>
        <v>767.84817839051743</v>
      </c>
      <c r="P41" s="6">
        <f t="shared" si="11"/>
        <v>0.15</v>
      </c>
      <c r="Q41" s="2">
        <f t="shared" si="11"/>
        <v>24.000000000000004</v>
      </c>
      <c r="R41" s="2">
        <f t="shared" si="12"/>
        <v>143.34157281759497</v>
      </c>
      <c r="S41" s="2">
        <f t="shared" si="13"/>
        <v>103.21854180708269</v>
      </c>
      <c r="T41" s="2">
        <f t="shared" si="14"/>
        <v>-93.07240215390361</v>
      </c>
      <c r="U41" s="2">
        <f t="shared" si="15"/>
        <v>130.63364489588136</v>
      </c>
      <c r="V41" s="2">
        <f t="shared" si="16"/>
        <v>-155.66238362042489</v>
      </c>
      <c r="W41" s="2">
        <f>E/1000/(1+nu)*(K41+L41+(nu/(1-2*nu))*(N41+O41))-V41</f>
        <v>150.07190249229473</v>
      </c>
    </row>
    <row r="42" spans="4:42">
      <c r="F42"/>
    </row>
    <row r="43" spans="4:42">
      <c r="F43"/>
    </row>
    <row r="44" spans="4:42">
      <c r="F44"/>
    </row>
    <row r="45" spans="4:42">
      <c r="F45"/>
      <c r="AP45" t="s">
        <v>21</v>
      </c>
    </row>
    <row r="46" spans="4:42">
      <c r="F46"/>
    </row>
    <row r="47" spans="4:42">
      <c r="F47"/>
    </row>
    <row r="48" spans="4:42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  <row r="78" spans="6:6">
      <c r="F78"/>
    </row>
  </sheetData>
  <mergeCells count="8"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CCFFCC"/>
  </sheetPr>
  <dimension ref="C1:AP77"/>
  <sheetViews>
    <sheetView tabSelected="1" workbookViewId="0">
      <selection activeCell="W41" sqref="Q7:W41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4:23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4:23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3" spans="4:23">
      <c r="R3">
        <f>(2*G*G7+Q2*N7)/1000</f>
        <v>90.085093856949214</v>
      </c>
      <c r="S3">
        <f>(2*G*(G7+H7)+Q2*(N7+O7))/1000-R7</f>
        <v>78.144760140660196</v>
      </c>
    </row>
    <row r="4" spans="4:23">
      <c r="D4" s="20" t="s">
        <v>24</v>
      </c>
      <c r="G4" s="32" t="s">
        <v>10</v>
      </c>
      <c r="H4" s="32"/>
      <c r="I4" s="32"/>
      <c r="J4" s="32"/>
      <c r="K4" s="32"/>
      <c r="L4" s="32"/>
      <c r="R4" s="31" t="s">
        <v>11</v>
      </c>
      <c r="S4" s="31"/>
      <c r="T4" s="31"/>
      <c r="U4" s="31"/>
      <c r="V4" s="31"/>
      <c r="W4" s="31"/>
    </row>
    <row r="5" spans="4:23">
      <c r="D5" s="4" t="s">
        <v>34</v>
      </c>
      <c r="G5" s="30" t="s">
        <v>8</v>
      </c>
      <c r="H5" s="30"/>
      <c r="I5" s="30" t="s">
        <v>7</v>
      </c>
      <c r="J5" s="30"/>
      <c r="K5" s="30" t="s">
        <v>9</v>
      </c>
      <c r="L5" s="30"/>
      <c r="N5" s="29" t="s">
        <v>17</v>
      </c>
      <c r="O5" s="29" t="s">
        <v>18</v>
      </c>
      <c r="P5" s="4"/>
      <c r="Q5" s="4"/>
      <c r="R5" s="30" t="s">
        <v>8</v>
      </c>
      <c r="S5" s="30"/>
      <c r="T5" s="30" t="s">
        <v>7</v>
      </c>
      <c r="U5" s="30"/>
      <c r="V5" s="30" t="s">
        <v>9</v>
      </c>
      <c r="W5" s="30"/>
    </row>
    <row r="6" spans="4:23">
      <c r="D6" s="29" t="s">
        <v>2</v>
      </c>
      <c r="E6" s="29" t="s">
        <v>3</v>
      </c>
      <c r="F6" s="29" t="s">
        <v>4</v>
      </c>
      <c r="G6" s="29" t="s">
        <v>5</v>
      </c>
      <c r="H6" s="29" t="s">
        <v>6</v>
      </c>
      <c r="I6" s="29" t="s">
        <v>5</v>
      </c>
      <c r="J6" s="29" t="s">
        <v>6</v>
      </c>
      <c r="K6" s="29" t="s">
        <v>5</v>
      </c>
      <c r="L6" s="29" t="s">
        <v>6</v>
      </c>
      <c r="N6" s="3"/>
      <c r="O6" s="3"/>
      <c r="P6" s="29" t="s">
        <v>3</v>
      </c>
      <c r="Q6" s="29" t="s">
        <v>4</v>
      </c>
      <c r="R6" s="29" t="s">
        <v>15</v>
      </c>
      <c r="S6" s="29" t="s">
        <v>16</v>
      </c>
      <c r="T6" s="29" t="s">
        <v>15</v>
      </c>
      <c r="U6" s="29" t="s">
        <v>16</v>
      </c>
      <c r="V6" s="29" t="s">
        <v>15</v>
      </c>
      <c r="W6" s="29" t="s">
        <v>16</v>
      </c>
    </row>
    <row r="7" spans="4:23">
      <c r="D7" s="3" t="s">
        <v>1</v>
      </c>
      <c r="E7" s="3">
        <v>0.15</v>
      </c>
      <c r="F7" s="3">
        <v>-24</v>
      </c>
      <c r="G7" s="2">
        <v>854.50518204677087</v>
      </c>
      <c r="H7" s="2">
        <v>112.3288445861192</v>
      </c>
      <c r="I7" s="2">
        <v>-484.97596687970895</v>
      </c>
      <c r="J7" s="2">
        <v>195.54293634407378</v>
      </c>
      <c r="K7" s="2">
        <v>-888.68792883416609</v>
      </c>
      <c r="L7" s="2">
        <v>230.07784172051254</v>
      </c>
      <c r="N7" s="2">
        <f>SUM(G7,I7,K7)</f>
        <v>-519.15871366710417</v>
      </c>
      <c r="O7" s="2">
        <f>SUM(H7,J7,L7)</f>
        <v>537.94962265070558</v>
      </c>
      <c r="P7" s="6">
        <f>E7</f>
        <v>0.15</v>
      </c>
      <c r="Q7" s="2">
        <f>F7</f>
        <v>-24</v>
      </c>
      <c r="R7" s="2">
        <f t="shared" ref="R7:R41" si="0">E/1000/(1+nu)*(G7+(nu/(1-2*nu))*N7)</f>
        <v>90.085093856949214</v>
      </c>
      <c r="S7" s="2">
        <f t="shared" ref="S7:S41" si="1">E/1000/(1+nu)*(G7+H7+(nu/(1-2*nu))*(N7+O7))-R7</f>
        <v>78.144760140660168</v>
      </c>
      <c r="T7" s="2">
        <f t="shared" ref="T7:T41" si="2">E/1000/(1+nu)*(I7+(nu/(1-2*nu))*N7)</f>
        <v>-140.13822861478951</v>
      </c>
      <c r="U7" s="2">
        <f t="shared" ref="U7:U38" si="3">E/1000/(1+nu)*(I7+J7+(nu/(1-2*nu))*(N7+O7))-T7</f>
        <v>92.447182161558629</v>
      </c>
      <c r="V7" s="2">
        <f t="shared" ref="V7:V41" si="4">E/1000/(1+nu)*(K7+(nu/(1-2*nu))*N7)</f>
        <v>-209.52622207571184</v>
      </c>
      <c r="W7" s="2">
        <f t="shared" ref="W7:W38" si="5">E/1000/(1+nu)*(K7+L7+(nu/(1-2*nu))*(N7+O7))-V7</f>
        <v>98.382869023134035</v>
      </c>
    </row>
    <row r="8" spans="4:23">
      <c r="D8" s="3" t="s">
        <v>1</v>
      </c>
      <c r="E8" s="3">
        <v>0.15</v>
      </c>
      <c r="F8" s="3">
        <v>-16</v>
      </c>
      <c r="G8" s="2">
        <v>259.23606407568531</v>
      </c>
      <c r="H8" s="2">
        <v>106.74882091116211</v>
      </c>
      <c r="I8" s="2">
        <v>-505.35214968711591</v>
      </c>
      <c r="J8" s="2">
        <v>191.88615619453714</v>
      </c>
      <c r="K8" s="2">
        <v>671.50804073952008</v>
      </c>
      <c r="L8" s="2">
        <v>301.13207230391254</v>
      </c>
      <c r="N8" s="2">
        <f t="shared" ref="N8:O41" si="6">SUM(G8,I8,K8)</f>
        <v>425.39195512808948</v>
      </c>
      <c r="O8" s="2">
        <f t="shared" si="6"/>
        <v>599.76704940961179</v>
      </c>
      <c r="P8" s="6">
        <f t="shared" ref="P8:Q41" si="7">E8</f>
        <v>0.15</v>
      </c>
      <c r="Q8" s="2">
        <f t="shared" si="7"/>
        <v>-16</v>
      </c>
      <c r="R8" s="2">
        <f t="shared" si="0"/>
        <v>91.083443605143202</v>
      </c>
      <c r="S8" s="2">
        <f t="shared" si="1"/>
        <v>83.946974623282301</v>
      </c>
      <c r="T8" s="2">
        <f t="shared" si="2"/>
        <v>-40.330155635338258</v>
      </c>
      <c r="U8" s="2">
        <f t="shared" si="3"/>
        <v>98.57995412511238</v>
      </c>
      <c r="V8" s="2">
        <f t="shared" si="4"/>
        <v>161.94268959423979</v>
      </c>
      <c r="W8" s="2">
        <f t="shared" si="5"/>
        <v>117.35659595641127</v>
      </c>
    </row>
    <row r="9" spans="4:23">
      <c r="D9" s="3" t="s">
        <v>1</v>
      </c>
      <c r="E9" s="3">
        <v>0.15</v>
      </c>
      <c r="F9" s="3">
        <v>-15</v>
      </c>
      <c r="G9" s="2">
        <v>217.04376913012393</v>
      </c>
      <c r="H9" s="2">
        <v>96.559904424139603</v>
      </c>
      <c r="I9" s="2">
        <v>-347.34894114983445</v>
      </c>
      <c r="J9" s="2">
        <v>204.11899464965595</v>
      </c>
      <c r="K9" s="2">
        <v>1087.4263003524682</v>
      </c>
      <c r="L9" s="2">
        <v>249.66036220547221</v>
      </c>
      <c r="N9" s="2">
        <f t="shared" si="6"/>
        <v>957.12112833275762</v>
      </c>
      <c r="O9" s="2">
        <f t="shared" si="6"/>
        <v>550.3392612792677</v>
      </c>
      <c r="P9" s="6">
        <f t="shared" si="7"/>
        <v>0.15</v>
      </c>
      <c r="Q9" s="2">
        <f t="shared" si="7"/>
        <v>-15</v>
      </c>
      <c r="R9" s="2">
        <f t="shared" si="0"/>
        <v>141.98952123063543</v>
      </c>
      <c r="S9" s="2">
        <f t="shared" si="1"/>
        <v>76.789590275318915</v>
      </c>
      <c r="T9" s="2">
        <f t="shared" si="2"/>
        <v>44.984524151267586</v>
      </c>
      <c r="U9" s="2">
        <f t="shared" si="3"/>
        <v>95.276308907829531</v>
      </c>
      <c r="V9" s="2">
        <f t="shared" si="4"/>
        <v>291.58651878447586</v>
      </c>
      <c r="W9" s="2">
        <f t="shared" si="5"/>
        <v>103.10373145648543</v>
      </c>
    </row>
    <row r="10" spans="4:23">
      <c r="D10" s="3" t="s">
        <v>1</v>
      </c>
      <c r="E10" s="3">
        <v>0.15</v>
      </c>
      <c r="F10" s="3">
        <v>-14</v>
      </c>
      <c r="G10" s="2">
        <v>10.341095560854566</v>
      </c>
      <c r="H10" s="2">
        <v>92.074713987984651</v>
      </c>
      <c r="I10" s="2">
        <v>-800.12708645479347</v>
      </c>
      <c r="J10" s="2">
        <v>225.79339633984591</v>
      </c>
      <c r="K10" s="2">
        <v>2030.5660518794466</v>
      </c>
      <c r="L10" s="2">
        <v>229.61639564579218</v>
      </c>
      <c r="N10" s="2">
        <f t="shared" si="6"/>
        <v>1240.7800609855076</v>
      </c>
      <c r="O10" s="2">
        <f t="shared" si="6"/>
        <v>547.48450597362273</v>
      </c>
      <c r="P10" s="6">
        <f t="shared" si="7"/>
        <v>0.15</v>
      </c>
      <c r="Q10" s="2">
        <f t="shared" si="7"/>
        <v>-14</v>
      </c>
      <c r="R10" s="2">
        <f t="shared" si="0"/>
        <v>137.4876949698118</v>
      </c>
      <c r="S10" s="2">
        <f t="shared" si="1"/>
        <v>75.706459307549864</v>
      </c>
      <c r="T10" s="2">
        <f t="shared" si="2"/>
        <v>-1.811523814127705</v>
      </c>
      <c r="U10" s="2">
        <f t="shared" si="3"/>
        <v>98.689357836776011</v>
      </c>
      <c r="V10" s="2">
        <f t="shared" si="4"/>
        <v>484.71385933706983</v>
      </c>
      <c r="W10" s="2">
        <f t="shared" si="5"/>
        <v>99.346435842485562</v>
      </c>
    </row>
    <row r="11" spans="4:23">
      <c r="D11" s="3" t="s">
        <v>1</v>
      </c>
      <c r="E11" s="3">
        <v>0.15</v>
      </c>
      <c r="F11" s="3">
        <v>-13</v>
      </c>
      <c r="G11" s="2">
        <v>-203.8564140743739</v>
      </c>
      <c r="H11" s="2">
        <v>88.916760557652594</v>
      </c>
      <c r="I11" s="2">
        <v>-689.11872832077563</v>
      </c>
      <c r="J11" s="2">
        <v>231.17783098036142</v>
      </c>
      <c r="K11" s="2">
        <v>2505.1590475703028</v>
      </c>
      <c r="L11" s="2">
        <v>316.46486143167749</v>
      </c>
      <c r="N11" s="2">
        <f t="shared" si="6"/>
        <v>1612.1839051751533</v>
      </c>
      <c r="O11" s="2">
        <f t="shared" si="6"/>
        <v>636.55945296969151</v>
      </c>
      <c r="P11" s="6">
        <f t="shared" si="7"/>
        <v>0.15</v>
      </c>
      <c r="Q11" s="2">
        <f t="shared" si="7"/>
        <v>-13</v>
      </c>
      <c r="R11" s="2">
        <f t="shared" si="0"/>
        <v>141.2947934594994</v>
      </c>
      <c r="S11" s="2">
        <f t="shared" si="1"/>
        <v>84.906258389406588</v>
      </c>
      <c r="T11" s="2">
        <f t="shared" si="2"/>
        <v>57.890333198399105</v>
      </c>
      <c r="U11" s="2">
        <f t="shared" si="3"/>
        <v>109.35737986830966</v>
      </c>
      <c r="V11" s="2">
        <f t="shared" si="4"/>
        <v>606.90682592967823</v>
      </c>
      <c r="W11" s="2">
        <f t="shared" si="5"/>
        <v>124.01608822712967</v>
      </c>
    </row>
    <row r="12" spans="4:23">
      <c r="D12" s="3" t="s">
        <v>1</v>
      </c>
      <c r="E12" s="3">
        <v>0.15</v>
      </c>
      <c r="F12" s="3">
        <v>-12</v>
      </c>
      <c r="G12" s="2">
        <v>-303.67526506733117</v>
      </c>
      <c r="H12" s="2">
        <v>96.285188302818028</v>
      </c>
      <c r="I12" s="2">
        <v>-1152.2808300755032</v>
      </c>
      <c r="J12" s="2">
        <v>216.57974625859435</v>
      </c>
      <c r="K12" s="2">
        <v>2446.7064573158946</v>
      </c>
      <c r="L12" s="2">
        <v>319.46621540005526</v>
      </c>
      <c r="N12" s="2">
        <f t="shared" si="6"/>
        <v>990.75036217306024</v>
      </c>
      <c r="O12" s="2">
        <f t="shared" si="6"/>
        <v>632.33114996146764</v>
      </c>
      <c r="P12" s="6">
        <f t="shared" si="7"/>
        <v>0.15</v>
      </c>
      <c r="Q12" s="2">
        <f t="shared" si="7"/>
        <v>-12</v>
      </c>
      <c r="R12" s="2">
        <f t="shared" si="0"/>
        <v>56.169134679230936</v>
      </c>
      <c r="S12" s="2">
        <f t="shared" si="1"/>
        <v>85.710236266582385</v>
      </c>
      <c r="T12" s="2">
        <f t="shared" si="2"/>
        <v>-89.684946806548638</v>
      </c>
      <c r="U12" s="2">
        <f t="shared" si="3"/>
        <v>106.38586341523146</v>
      </c>
      <c r="V12" s="2">
        <f t="shared" si="4"/>
        <v>528.89099321384788</v>
      </c>
      <c r="W12" s="2">
        <f t="shared" si="5"/>
        <v>124.06947529892</v>
      </c>
    </row>
    <row r="13" spans="4:23">
      <c r="D13" s="3" t="s">
        <v>1</v>
      </c>
      <c r="E13" s="3">
        <v>0.15</v>
      </c>
      <c r="F13" s="3">
        <v>-11</v>
      </c>
      <c r="G13" s="2">
        <v>301.1374429974494</v>
      </c>
      <c r="H13" s="2">
        <v>117.18569964788878</v>
      </c>
      <c r="I13" s="2">
        <v>-868.89697077351104</v>
      </c>
      <c r="J13" s="2">
        <v>211.12441776181811</v>
      </c>
      <c r="K13" s="2">
        <v>2530.7297511253532</v>
      </c>
      <c r="L13" s="2">
        <v>334.50751867679219</v>
      </c>
      <c r="N13" s="2">
        <f t="shared" si="6"/>
        <v>1962.9702233492917</v>
      </c>
      <c r="O13" s="2">
        <f t="shared" si="6"/>
        <v>662.81763608649908</v>
      </c>
      <c r="P13" s="6">
        <f t="shared" si="7"/>
        <v>0.15</v>
      </c>
      <c r="Q13" s="2">
        <f t="shared" si="7"/>
        <v>-11</v>
      </c>
      <c r="R13" s="2">
        <f t="shared" si="0"/>
        <v>266.45786619401542</v>
      </c>
      <c r="S13" s="2">
        <f t="shared" si="1"/>
        <v>92.636971073941709</v>
      </c>
      <c r="T13" s="2">
        <f t="shared" si="2"/>
        <v>65.358201327131596</v>
      </c>
      <c r="U13" s="2">
        <f t="shared" si="3"/>
        <v>108.78268824977333</v>
      </c>
      <c r="V13" s="2">
        <f t="shared" si="4"/>
        <v>649.66904415349893</v>
      </c>
      <c r="W13" s="2">
        <f t="shared" si="5"/>
        <v>129.98915871953454</v>
      </c>
    </row>
    <row r="14" spans="4:23">
      <c r="D14" s="3" t="s">
        <v>35</v>
      </c>
      <c r="E14" s="3">
        <v>0.15</v>
      </c>
      <c r="F14" s="3">
        <v>-10</v>
      </c>
      <c r="G14" s="2">
        <v>-441.69929755340627</v>
      </c>
      <c r="H14" s="2">
        <v>119.97260667736106</v>
      </c>
      <c r="I14" s="2">
        <v>-952.66776176512894</v>
      </c>
      <c r="J14" s="2">
        <v>238.73304123807486</v>
      </c>
      <c r="K14" s="2">
        <v>1601.1845169130822</v>
      </c>
      <c r="L14" s="2">
        <v>268.27295319683208</v>
      </c>
      <c r="N14" s="2">
        <f t="shared" si="6"/>
        <v>206.81745759454702</v>
      </c>
      <c r="O14" s="2">
        <f t="shared" si="6"/>
        <v>626.97860111226805</v>
      </c>
      <c r="P14" s="6">
        <f t="shared" si="7"/>
        <v>0.15</v>
      </c>
      <c r="Q14" s="2">
        <f t="shared" si="7"/>
        <v>-10</v>
      </c>
      <c r="R14" s="2">
        <f t="shared" si="0"/>
        <v>-53.296407342588111</v>
      </c>
      <c r="S14" s="2">
        <f t="shared" si="1"/>
        <v>89.196076269325744</v>
      </c>
      <c r="T14" s="2">
        <f t="shared" si="2"/>
        <v>-141.11911212897795</v>
      </c>
      <c r="U14" s="2">
        <f t="shared" si="3"/>
        <v>109.60802595944844</v>
      </c>
      <c r="V14" s="2">
        <f t="shared" si="4"/>
        <v>297.8242482688396</v>
      </c>
      <c r="W14" s="2">
        <f t="shared" si="5"/>
        <v>114.68519832735979</v>
      </c>
    </row>
    <row r="15" spans="4:23">
      <c r="D15" s="3" t="s">
        <v>0</v>
      </c>
      <c r="E15" s="3">
        <v>0.15</v>
      </c>
      <c r="F15" s="3">
        <v>-9</v>
      </c>
      <c r="G15" s="2">
        <v>251.72373452392239</v>
      </c>
      <c r="H15" s="2">
        <v>120.68046915753106</v>
      </c>
      <c r="I15" s="2">
        <v>-1052.0056477591165</v>
      </c>
      <c r="J15" s="2">
        <v>245.21469913610133</v>
      </c>
      <c r="K15" s="2">
        <v>1072.141747940231</v>
      </c>
      <c r="L15" s="2">
        <v>189.41445235443575</v>
      </c>
      <c r="N15" s="2">
        <f t="shared" si="6"/>
        <v>271.85983470503686</v>
      </c>
      <c r="O15" s="2">
        <f t="shared" si="6"/>
        <v>555.30962064806818</v>
      </c>
      <c r="P15" s="6">
        <f t="shared" si="7"/>
        <v>0.15</v>
      </c>
      <c r="Q15" s="2">
        <f t="shared" si="7"/>
        <v>-9</v>
      </c>
      <c r="R15" s="2">
        <f t="shared" si="0"/>
        <v>72.999686292162579</v>
      </c>
      <c r="S15" s="2">
        <f t="shared" si="1"/>
        <v>81.47894539483309</v>
      </c>
      <c r="T15" s="2">
        <f t="shared" si="2"/>
        <v>-151.07880128773473</v>
      </c>
      <c r="U15" s="2">
        <f t="shared" si="3"/>
        <v>102.88326617239987</v>
      </c>
      <c r="V15" s="2">
        <f t="shared" si="4"/>
        <v>214.00903234809059</v>
      </c>
      <c r="W15" s="2">
        <f t="shared" si="5"/>
        <v>93.292598756801141</v>
      </c>
    </row>
    <row r="16" spans="4:23">
      <c r="D16" s="3" t="s">
        <v>0</v>
      </c>
      <c r="E16" s="3">
        <v>0.15</v>
      </c>
      <c r="F16" s="3">
        <v>-8</v>
      </c>
      <c r="G16" s="2">
        <v>-4.8485279275350468</v>
      </c>
      <c r="H16" s="2">
        <v>110.01556265982477</v>
      </c>
      <c r="I16" s="2">
        <v>-715.36504814619502</v>
      </c>
      <c r="J16" s="2">
        <v>217.39757814433619</v>
      </c>
      <c r="K16" s="2">
        <v>1067.9067246920224</v>
      </c>
      <c r="L16" s="2">
        <v>263.47557329410552</v>
      </c>
      <c r="N16" s="2">
        <f t="shared" si="6"/>
        <v>347.6931486182923</v>
      </c>
      <c r="O16" s="2">
        <f t="shared" si="6"/>
        <v>590.88871409826652</v>
      </c>
      <c r="P16" s="6">
        <f t="shared" si="7"/>
        <v>0.15</v>
      </c>
      <c r="Q16" s="2">
        <f t="shared" si="7"/>
        <v>-8</v>
      </c>
      <c r="R16" s="2">
        <f t="shared" si="0"/>
        <v>37.195597392580638</v>
      </c>
      <c r="S16" s="2">
        <f t="shared" si="1"/>
        <v>83.53737793665529</v>
      </c>
      <c r="T16" s="2">
        <f t="shared" si="2"/>
        <v>-84.924429520001539</v>
      </c>
      <c r="U16" s="2">
        <f t="shared" si="3"/>
        <v>101.99366184805568</v>
      </c>
      <c r="V16" s="2">
        <f t="shared" si="4"/>
        <v>221.57540643656708</v>
      </c>
      <c r="W16" s="2">
        <f t="shared" si="5"/>
        <v>109.91331726442226</v>
      </c>
    </row>
    <row r="17" spans="4:23">
      <c r="D17" s="3" t="s">
        <v>0</v>
      </c>
      <c r="E17" s="3">
        <v>0.15</v>
      </c>
      <c r="F17" s="3">
        <v>-7</v>
      </c>
      <c r="G17" s="2">
        <v>9.0418841876028857</v>
      </c>
      <c r="H17" s="2">
        <v>120.24021396328176</v>
      </c>
      <c r="I17" s="2">
        <v>-122.0802011744159</v>
      </c>
      <c r="J17" s="2">
        <v>216.25862538608203</v>
      </c>
      <c r="K17" s="2">
        <v>1253.5775184284003</v>
      </c>
      <c r="L17" s="2">
        <v>352.39236035940485</v>
      </c>
      <c r="N17" s="2">
        <f t="shared" si="6"/>
        <v>1140.5392014415872</v>
      </c>
      <c r="O17" s="2">
        <f t="shared" si="6"/>
        <v>688.89119970876868</v>
      </c>
      <c r="P17" s="6">
        <f t="shared" si="7"/>
        <v>0.15</v>
      </c>
      <c r="Q17" s="2">
        <f t="shared" si="7"/>
        <v>-7</v>
      </c>
      <c r="R17" s="2">
        <f t="shared" si="0"/>
        <v>126.30054900241788</v>
      </c>
      <c r="S17" s="2">
        <f t="shared" si="1"/>
        <v>96.01376174308561</v>
      </c>
      <c r="T17" s="2">
        <f t="shared" si="2"/>
        <v>103.76394058082089</v>
      </c>
      <c r="U17" s="2">
        <f t="shared" si="3"/>
        <v>112.51692620637944</v>
      </c>
      <c r="V17" s="2">
        <f t="shared" si="4"/>
        <v>340.20511113755492</v>
      </c>
      <c r="W17" s="2">
        <f t="shared" si="5"/>
        <v>135.91491190491922</v>
      </c>
    </row>
    <row r="18" spans="4:23">
      <c r="D18" s="3" t="s">
        <v>0</v>
      </c>
      <c r="E18" s="3">
        <v>0.15</v>
      </c>
      <c r="F18" s="3">
        <v>-6</v>
      </c>
      <c r="G18" s="2">
        <v>-236.82204481940016</v>
      </c>
      <c r="H18" s="2">
        <v>105.99767586489273</v>
      </c>
      <c r="I18" s="2">
        <v>337.4980819798983</v>
      </c>
      <c r="J18" s="2">
        <v>232.61074472326573</v>
      </c>
      <c r="K18" s="2">
        <v>1036.910338076028</v>
      </c>
      <c r="L18" s="2">
        <v>221.24945022876318</v>
      </c>
      <c r="N18" s="2">
        <f t="shared" si="6"/>
        <v>1137.5863752365262</v>
      </c>
      <c r="O18" s="2">
        <f t="shared" si="6"/>
        <v>559.8578708169216</v>
      </c>
      <c r="P18" s="6">
        <f t="shared" si="7"/>
        <v>0.15</v>
      </c>
      <c r="Q18" s="2">
        <f t="shared" si="7"/>
        <v>-6</v>
      </c>
      <c r="R18" s="2">
        <f t="shared" si="0"/>
        <v>83.719720838160683</v>
      </c>
      <c r="S18" s="2">
        <f t="shared" si="1"/>
        <v>79.452805159879247</v>
      </c>
      <c r="T18" s="2">
        <f t="shared" si="2"/>
        <v>182.4309926317901</v>
      </c>
      <c r="U18" s="2">
        <f t="shared" si="3"/>
        <v>101.21442636991213</v>
      </c>
      <c r="V18" s="2">
        <f t="shared" si="4"/>
        <v>302.64247414831237</v>
      </c>
      <c r="W18" s="2">
        <f t="shared" si="5"/>
        <v>99.261703878669493</v>
      </c>
    </row>
    <row r="19" spans="4:23">
      <c r="D19" s="3" t="s">
        <v>0</v>
      </c>
      <c r="E19" s="3">
        <v>0.15</v>
      </c>
      <c r="F19" s="3">
        <v>-5</v>
      </c>
      <c r="G19" s="2">
        <v>-321.20681582229474</v>
      </c>
      <c r="H19" s="2">
        <v>120.33355492983014</v>
      </c>
      <c r="I19" s="2">
        <v>806.01396629086935</v>
      </c>
      <c r="J19" s="2">
        <v>242.1656021822705</v>
      </c>
      <c r="K19" s="2">
        <v>1260.6045405219329</v>
      </c>
      <c r="L19" s="2">
        <v>478.42029254182967</v>
      </c>
      <c r="N19" s="2">
        <f t="shared" si="6"/>
        <v>1745.4116909905074</v>
      </c>
      <c r="O19" s="2">
        <f t="shared" si="6"/>
        <v>840.91944965393031</v>
      </c>
      <c r="P19" s="6">
        <f t="shared" si="7"/>
        <v>0.15</v>
      </c>
      <c r="Q19" s="2">
        <f t="shared" si="7"/>
        <v>-5</v>
      </c>
      <c r="R19" s="2">
        <f t="shared" si="0"/>
        <v>135.69698223262989</v>
      </c>
      <c r="S19" s="2">
        <f t="shared" si="1"/>
        <v>112.65789455946322</v>
      </c>
      <c r="T19" s="2">
        <f t="shared" si="2"/>
        <v>329.43805415832998</v>
      </c>
      <c r="U19" s="2">
        <f t="shared" si="3"/>
        <v>133.59777768097638</v>
      </c>
      <c r="V19" s="2">
        <f t="shared" si="4"/>
        <v>407.57080910429403</v>
      </c>
      <c r="W19" s="2">
        <f t="shared" si="5"/>
        <v>174.20405258652562</v>
      </c>
    </row>
    <row r="20" spans="4:23">
      <c r="D20" s="3" t="s">
        <v>0</v>
      </c>
      <c r="E20" s="3">
        <v>0.15</v>
      </c>
      <c r="F20" s="3">
        <v>-4</v>
      </c>
      <c r="G20" s="2">
        <v>-515.19014070356832</v>
      </c>
      <c r="H20" s="2">
        <v>100.1835738554488</v>
      </c>
      <c r="I20" s="2">
        <v>754.81148448882561</v>
      </c>
      <c r="J20" s="2">
        <v>257.86716092238794</v>
      </c>
      <c r="K20" s="2">
        <v>1140.2214296635414</v>
      </c>
      <c r="L20" s="2">
        <v>473.64313633778033</v>
      </c>
      <c r="N20" s="2">
        <f t="shared" si="6"/>
        <v>1379.8427734487987</v>
      </c>
      <c r="O20" s="2">
        <f t="shared" si="6"/>
        <v>831.69387111561707</v>
      </c>
      <c r="P20" s="6">
        <f t="shared" si="7"/>
        <v>0.15</v>
      </c>
      <c r="Q20" s="2">
        <f t="shared" si="7"/>
        <v>-4</v>
      </c>
      <c r="R20" s="2">
        <f t="shared" si="0"/>
        <v>62.371997912536564</v>
      </c>
      <c r="S20" s="2">
        <f t="shared" si="1"/>
        <v>108.18556890967594</v>
      </c>
      <c r="T20" s="2">
        <f t="shared" si="2"/>
        <v>280.6535272424793</v>
      </c>
      <c r="U20" s="2">
        <f t="shared" si="3"/>
        <v>135.28743543680605</v>
      </c>
      <c r="V20" s="2">
        <f t="shared" si="4"/>
        <v>346.8958615693835</v>
      </c>
      <c r="W20" s="2">
        <f t="shared" si="5"/>
        <v>172.37393121132669</v>
      </c>
    </row>
    <row r="21" spans="4:23">
      <c r="D21" s="3" t="s">
        <v>0</v>
      </c>
      <c r="E21" s="3">
        <v>0.15</v>
      </c>
      <c r="F21" s="3">
        <v>-3</v>
      </c>
      <c r="G21" s="2">
        <v>-754.84682670254108</v>
      </c>
      <c r="H21" s="2">
        <v>106.56914790726842</v>
      </c>
      <c r="I21" s="2">
        <v>1135.3593473714952</v>
      </c>
      <c r="J21" s="2">
        <v>313.1950110964176</v>
      </c>
      <c r="K21" s="2">
        <v>723.48226667938343</v>
      </c>
      <c r="L21" s="2">
        <v>423.89193863536048</v>
      </c>
      <c r="N21" s="2">
        <f t="shared" si="6"/>
        <v>1103.9947873483375</v>
      </c>
      <c r="O21" s="2">
        <f t="shared" si="6"/>
        <v>843.65609763904649</v>
      </c>
      <c r="P21" s="6">
        <f t="shared" si="7"/>
        <v>0.15</v>
      </c>
      <c r="Q21" s="2">
        <f t="shared" si="7"/>
        <v>-3</v>
      </c>
      <c r="R21" s="2">
        <f t="shared" si="0"/>
        <v>-8.9898684732748215</v>
      </c>
      <c r="S21" s="2">
        <f t="shared" si="1"/>
        <v>110.5914579758325</v>
      </c>
      <c r="T21" s="2">
        <f t="shared" si="2"/>
        <v>315.88931769570013</v>
      </c>
      <c r="U21" s="2">
        <f t="shared" si="3"/>
        <v>146.10527821146752</v>
      </c>
      <c r="V21" s="2">
        <f t="shared" si="4"/>
        <v>245.09794445174347</v>
      </c>
      <c r="W21" s="2">
        <f t="shared" si="5"/>
        <v>165.13131263222326</v>
      </c>
    </row>
    <row r="22" spans="4:23">
      <c r="D22" s="3" t="s">
        <v>0</v>
      </c>
      <c r="E22" s="3">
        <v>0.15</v>
      </c>
      <c r="F22" s="3">
        <v>-2</v>
      </c>
      <c r="G22" s="2">
        <v>-626.31388000036793</v>
      </c>
      <c r="H22" s="2">
        <v>109.11047994435796</v>
      </c>
      <c r="I22" s="2">
        <v>1344.754966430605</v>
      </c>
      <c r="J22" s="2">
        <v>251.67284645844029</v>
      </c>
      <c r="K22" s="2">
        <v>725.86995361398101</v>
      </c>
      <c r="L22" s="2">
        <v>382.22707168570025</v>
      </c>
      <c r="N22" s="2">
        <f t="shared" si="6"/>
        <v>1444.3110400442181</v>
      </c>
      <c r="O22" s="2">
        <f t="shared" si="6"/>
        <v>743.0103980884985</v>
      </c>
      <c r="P22" s="6">
        <f t="shared" si="7"/>
        <v>0.15</v>
      </c>
      <c r="Q22" s="2">
        <f t="shared" si="7"/>
        <v>-2</v>
      </c>
      <c r="R22" s="2">
        <f t="shared" si="0"/>
        <v>50.323821879773149</v>
      </c>
      <c r="S22" s="2">
        <f t="shared" si="1"/>
        <v>100.02012603136605</v>
      </c>
      <c r="T22" s="2">
        <f t="shared" si="2"/>
        <v>389.10127986009661</v>
      </c>
      <c r="U22" s="2">
        <f t="shared" si="3"/>
        <v>124.52303277597389</v>
      </c>
      <c r="V22" s="2">
        <f t="shared" si="4"/>
        <v>282.73041828223938</v>
      </c>
      <c r="W22" s="2">
        <f t="shared" si="5"/>
        <v>146.96204023690922</v>
      </c>
    </row>
    <row r="23" spans="4:23">
      <c r="D23" s="3" t="s">
        <v>0</v>
      </c>
      <c r="E23" s="3">
        <v>0.15</v>
      </c>
      <c r="F23" s="3">
        <v>-1</v>
      </c>
      <c r="G23" s="2">
        <v>-641.848933810115</v>
      </c>
      <c r="H23" s="2">
        <v>143.14875031915176</v>
      </c>
      <c r="I23" s="2">
        <v>1085.3388849353225</v>
      </c>
      <c r="J23" s="2">
        <v>247.45534295113544</v>
      </c>
      <c r="K23" s="2">
        <v>717.11637122328523</v>
      </c>
      <c r="L23" s="2">
        <v>354.09592010838389</v>
      </c>
      <c r="N23" s="2">
        <f t="shared" si="6"/>
        <v>1160.6063223484928</v>
      </c>
      <c r="O23" s="2">
        <f t="shared" si="6"/>
        <v>744.70001337867109</v>
      </c>
      <c r="P23" s="6">
        <f t="shared" si="7"/>
        <v>0.15</v>
      </c>
      <c r="Q23" s="2">
        <f t="shared" si="7"/>
        <v>-1</v>
      </c>
      <c r="R23" s="2">
        <f t="shared" si="0"/>
        <v>16.623531008252904</v>
      </c>
      <c r="S23" s="2">
        <f t="shared" si="1"/>
        <v>106.05525542439639</v>
      </c>
      <c r="T23" s="2">
        <f t="shared" si="2"/>
        <v>313.48393735512497</v>
      </c>
      <c r="U23" s="2">
        <f t="shared" si="3"/>
        <v>123.98295103301859</v>
      </c>
      <c r="V23" s="2">
        <f t="shared" si="4"/>
        <v>250.19569281086854</v>
      </c>
      <c r="W23" s="2">
        <f t="shared" si="5"/>
        <v>142.31180023192064</v>
      </c>
    </row>
    <row r="24" spans="4:23">
      <c r="D24" s="3" t="s">
        <v>0</v>
      </c>
      <c r="E24" s="3">
        <v>0.15</v>
      </c>
      <c r="F24" s="3">
        <v>0</v>
      </c>
      <c r="G24" s="2">
        <v>-281.18406913279915</v>
      </c>
      <c r="H24" s="2">
        <v>133.07119448280204</v>
      </c>
      <c r="I24" s="2">
        <v>1091.6827044316058</v>
      </c>
      <c r="J24" s="2">
        <v>238.61441013140029</v>
      </c>
      <c r="K24" s="2">
        <v>896.903852928878</v>
      </c>
      <c r="L24" s="2">
        <v>441.53888178096577</v>
      </c>
      <c r="N24" s="2">
        <f t="shared" si="6"/>
        <v>1707.4024882276847</v>
      </c>
      <c r="O24" s="2">
        <f t="shared" si="6"/>
        <v>813.22448639516813</v>
      </c>
      <c r="P24" s="6">
        <f t="shared" si="7"/>
        <v>0.15</v>
      </c>
      <c r="Q24" s="2">
        <f t="shared" si="7"/>
        <v>0</v>
      </c>
      <c r="R24" s="2">
        <f t="shared" si="0"/>
        <v>138.41863526770319</v>
      </c>
      <c r="S24" s="2">
        <f t="shared" si="1"/>
        <v>111.81803975120312</v>
      </c>
      <c r="T24" s="2">
        <f t="shared" si="2"/>
        <v>374.38011197408525</v>
      </c>
      <c r="U24" s="2">
        <f t="shared" si="3"/>
        <v>129.95827994080599</v>
      </c>
      <c r="V24" s="2">
        <f t="shared" si="4"/>
        <v>340.90249687205392</v>
      </c>
      <c r="W24" s="2">
        <f t="shared" si="5"/>
        <v>164.83592350557507</v>
      </c>
    </row>
    <row r="25" spans="4:23">
      <c r="D25" s="3" t="s">
        <v>0</v>
      </c>
      <c r="E25" s="3">
        <v>0.15</v>
      </c>
      <c r="F25" s="3">
        <v>1</v>
      </c>
      <c r="G25" s="2">
        <v>-328.36351541704613</v>
      </c>
      <c r="H25" s="2">
        <v>136.90262662308663</v>
      </c>
      <c r="I25" s="2">
        <v>1174.0987722021996</v>
      </c>
      <c r="J25" s="2">
        <v>169.72450284203182</v>
      </c>
      <c r="K25" s="2">
        <v>927.85007540049662</v>
      </c>
      <c r="L25" s="2">
        <v>405.09410562186974</v>
      </c>
      <c r="N25" s="2">
        <f t="shared" si="6"/>
        <v>1773.5853321856503</v>
      </c>
      <c r="O25" s="2">
        <f t="shared" si="6"/>
        <v>711.72123508698814</v>
      </c>
      <c r="P25" s="6">
        <f t="shared" si="7"/>
        <v>0.15</v>
      </c>
      <c r="Q25" s="2">
        <f t="shared" si="7"/>
        <v>1</v>
      </c>
      <c r="R25" s="2">
        <f t="shared" si="0"/>
        <v>137.54841649550073</v>
      </c>
      <c r="S25" s="2">
        <f t="shared" si="1"/>
        <v>101.37464903848237</v>
      </c>
      <c r="T25" s="2">
        <f t="shared" si="2"/>
        <v>395.7841221800586</v>
      </c>
      <c r="U25" s="2">
        <f t="shared" si="3"/>
        <v>107.01590901361351</v>
      </c>
      <c r="V25" s="2">
        <f t="shared" si="4"/>
        <v>353.46012741726588</v>
      </c>
      <c r="W25" s="2">
        <f t="shared" si="5"/>
        <v>147.47005949139816</v>
      </c>
    </row>
    <row r="26" spans="4:23">
      <c r="D26" s="3" t="s">
        <v>0</v>
      </c>
      <c r="E26" s="3">
        <v>0.15</v>
      </c>
      <c r="F26" s="3">
        <v>2</v>
      </c>
      <c r="G26" s="2">
        <v>-682.98268801120946</v>
      </c>
      <c r="H26" s="2">
        <v>113.61288970308135</v>
      </c>
      <c r="I26" s="2">
        <v>1075.9659911940428</v>
      </c>
      <c r="J26" s="2">
        <v>277.68914292817976</v>
      </c>
      <c r="K26" s="2">
        <v>1733.0109341127966</v>
      </c>
      <c r="L26" s="2">
        <v>574.80909707577098</v>
      </c>
      <c r="N26" s="2">
        <f t="shared" si="6"/>
        <v>2125.9942372956298</v>
      </c>
      <c r="O26" s="2">
        <f t="shared" si="6"/>
        <v>966.11112970703209</v>
      </c>
      <c r="P26" s="6">
        <f t="shared" si="7"/>
        <v>0.15</v>
      </c>
      <c r="Q26" s="2">
        <f t="shared" si="7"/>
        <v>2</v>
      </c>
      <c r="R26" s="2">
        <f t="shared" si="0"/>
        <v>115.14297020228294</v>
      </c>
      <c r="S26" s="2">
        <f t="shared" si="1"/>
        <v>125.19562022942374</v>
      </c>
      <c r="T26" s="2">
        <f t="shared" si="2"/>
        <v>417.46227444068563</v>
      </c>
      <c r="U26" s="2">
        <f t="shared" si="3"/>
        <v>153.39622625248762</v>
      </c>
      <c r="V26" s="2">
        <f t="shared" si="4"/>
        <v>530.3918740048465</v>
      </c>
      <c r="W26" s="2">
        <f t="shared" si="5"/>
        <v>204.46371837160473</v>
      </c>
    </row>
    <row r="27" spans="4:23">
      <c r="D27" s="3" t="s">
        <v>0</v>
      </c>
      <c r="E27" s="3">
        <v>0.15</v>
      </c>
      <c r="F27" s="3">
        <v>3.0000000000000036</v>
      </c>
      <c r="G27" s="2">
        <v>-420.4268615922926</v>
      </c>
      <c r="H27" s="2">
        <v>103.42115977659461</v>
      </c>
      <c r="I27" s="2">
        <v>1225.3601108542962</v>
      </c>
      <c r="J27" s="2">
        <v>291.60285728322901</v>
      </c>
      <c r="K27" s="2">
        <v>1038.595518897135</v>
      </c>
      <c r="L27" s="2">
        <v>905.20281979138326</v>
      </c>
      <c r="N27" s="2">
        <f t="shared" si="6"/>
        <v>1843.5287681591385</v>
      </c>
      <c r="O27" s="2">
        <f t="shared" si="6"/>
        <v>1300.2268368512068</v>
      </c>
      <c r="P27" s="6">
        <f t="shared" si="7"/>
        <v>0.15</v>
      </c>
      <c r="Q27" s="2">
        <f t="shared" si="7"/>
        <v>3.0000000000000036</v>
      </c>
      <c r="R27" s="2">
        <f t="shared" si="0"/>
        <v>129.37509218123051</v>
      </c>
      <c r="S27" s="2">
        <f t="shared" si="1"/>
        <v>159.987822117203</v>
      </c>
      <c r="T27" s="2">
        <f t="shared" si="2"/>
        <v>412.24472807048795</v>
      </c>
      <c r="U27" s="2">
        <f t="shared" si="3"/>
        <v>192.3315513761558</v>
      </c>
      <c r="V27" s="2">
        <f t="shared" si="4"/>
        <v>380.1445638278509</v>
      </c>
      <c r="W27" s="2">
        <f t="shared" si="5"/>
        <v>297.79404493224479</v>
      </c>
    </row>
    <row r="28" spans="4:23">
      <c r="D28" s="3" t="s">
        <v>0</v>
      </c>
      <c r="E28" s="3">
        <v>0.15</v>
      </c>
      <c r="F28" s="3">
        <v>4.0000000000000036</v>
      </c>
      <c r="G28" s="2">
        <v>-385.30545295294911</v>
      </c>
      <c r="H28" s="2">
        <v>117.89552276746866</v>
      </c>
      <c r="I28" s="2">
        <v>597.78061854065311</v>
      </c>
      <c r="J28" s="2">
        <v>223.4612461564667</v>
      </c>
      <c r="K28" s="2">
        <v>1392.4801678045148</v>
      </c>
      <c r="L28" s="2">
        <v>287.73734886961688</v>
      </c>
      <c r="N28" s="2">
        <f t="shared" si="6"/>
        <v>1604.9553333922188</v>
      </c>
      <c r="O28" s="2">
        <f t="shared" si="6"/>
        <v>629.09411779355219</v>
      </c>
      <c r="P28" s="6">
        <f t="shared" si="7"/>
        <v>0.15</v>
      </c>
      <c r="Q28" s="2">
        <f t="shared" si="7"/>
        <v>4.0000000000000036</v>
      </c>
      <c r="R28" s="2">
        <f t="shared" si="0"/>
        <v>109.31761486348582</v>
      </c>
      <c r="S28" s="2">
        <f t="shared" si="1"/>
        <v>89.070462109328489</v>
      </c>
      <c r="T28" s="2">
        <f t="shared" si="2"/>
        <v>278.28553340144873</v>
      </c>
      <c r="U28" s="2">
        <f t="shared" si="3"/>
        <v>107.21457081681251</v>
      </c>
      <c r="V28" s="2">
        <f t="shared" si="4"/>
        <v>414.87451843117492</v>
      </c>
      <c r="W28" s="2">
        <f t="shared" si="5"/>
        <v>118.26202597063525</v>
      </c>
    </row>
    <row r="29" spans="4:23">
      <c r="D29" s="3" t="s">
        <v>0</v>
      </c>
      <c r="E29" s="3">
        <v>0.15</v>
      </c>
      <c r="F29" s="3">
        <v>5.0000000000000036</v>
      </c>
      <c r="G29" s="2">
        <v>-226.8103591760717</v>
      </c>
      <c r="H29" s="2">
        <v>127.1475125122212</v>
      </c>
      <c r="I29" s="2">
        <v>133.03183245208973</v>
      </c>
      <c r="J29" s="2">
        <v>219.38260343764657</v>
      </c>
      <c r="K29" s="2">
        <v>816.27308297219577</v>
      </c>
      <c r="L29" s="2">
        <v>360.71322277583329</v>
      </c>
      <c r="N29" s="2">
        <f t="shared" si="6"/>
        <v>722.49455624821383</v>
      </c>
      <c r="O29" s="2">
        <f t="shared" si="6"/>
        <v>707.24333872570105</v>
      </c>
      <c r="P29" s="6">
        <f t="shared" si="7"/>
        <v>0.15</v>
      </c>
      <c r="Q29" s="2">
        <f t="shared" si="7"/>
        <v>5.0000000000000036</v>
      </c>
      <c r="R29" s="2">
        <f t="shared" si="0"/>
        <v>40.039811606261075</v>
      </c>
      <c r="S29" s="2">
        <f t="shared" si="1"/>
        <v>99.208218886161603</v>
      </c>
      <c r="T29" s="2">
        <f t="shared" si="2"/>
        <v>101.88768829235131</v>
      </c>
      <c r="U29" s="2">
        <f t="shared" si="3"/>
        <v>115.06112513896908</v>
      </c>
      <c r="V29" s="2">
        <f t="shared" si="4"/>
        <v>219.31977822549456</v>
      </c>
      <c r="W29" s="2">
        <f t="shared" si="5"/>
        <v>139.35232533771992</v>
      </c>
    </row>
    <row r="30" spans="4:23">
      <c r="D30" s="3" t="s">
        <v>0</v>
      </c>
      <c r="E30" s="3">
        <v>0.15</v>
      </c>
      <c r="F30" s="3">
        <v>6.0000000000000036</v>
      </c>
      <c r="G30" s="2">
        <v>14.290434906906228</v>
      </c>
      <c r="H30" s="2">
        <v>123.52528939125636</v>
      </c>
      <c r="I30" s="2">
        <v>14.197465814568416</v>
      </c>
      <c r="J30" s="2">
        <v>203.56888693970996</v>
      </c>
      <c r="K30" s="2">
        <v>907.30042228893603</v>
      </c>
      <c r="L30" s="2">
        <v>259.54940051674635</v>
      </c>
      <c r="N30" s="2">
        <f t="shared" si="6"/>
        <v>935.78832301041064</v>
      </c>
      <c r="O30" s="2">
        <f t="shared" si="6"/>
        <v>586.64357684771267</v>
      </c>
      <c r="P30" s="6">
        <f t="shared" si="7"/>
        <v>0.15</v>
      </c>
      <c r="Q30" s="2">
        <f t="shared" si="7"/>
        <v>6.0000000000000036</v>
      </c>
      <c r="R30" s="2">
        <f t="shared" si="0"/>
        <v>104.80801632888819</v>
      </c>
      <c r="S30" s="2">
        <f t="shared" si="1"/>
        <v>85.395050331840793</v>
      </c>
      <c r="T30" s="2">
        <f t="shared" si="2"/>
        <v>104.79203726614263</v>
      </c>
      <c r="U30" s="2">
        <f t="shared" si="3"/>
        <v>99.152543660481243</v>
      </c>
      <c r="V30" s="2">
        <f t="shared" si="4"/>
        <v>258.29410791017455</v>
      </c>
      <c r="W30" s="2">
        <f t="shared" si="5"/>
        <v>108.77419443153434</v>
      </c>
    </row>
    <row r="31" spans="4:23">
      <c r="D31" s="3" t="s">
        <v>0</v>
      </c>
      <c r="E31" s="3">
        <v>0.15</v>
      </c>
      <c r="F31" s="3">
        <v>7.0000000000000036</v>
      </c>
      <c r="G31" s="2">
        <v>9.899462639323712</v>
      </c>
      <c r="H31" s="2">
        <v>138.75085442335813</v>
      </c>
      <c r="I31" s="2">
        <v>60.002179261988012</v>
      </c>
      <c r="J31" s="2">
        <v>302.11482181769901</v>
      </c>
      <c r="K31" s="2">
        <v>1435.1564118210263</v>
      </c>
      <c r="L31" s="2">
        <v>287.64408976799064</v>
      </c>
      <c r="N31" s="2">
        <f t="shared" si="6"/>
        <v>1505.0580537223379</v>
      </c>
      <c r="O31" s="2">
        <f t="shared" si="6"/>
        <v>728.50976600904778</v>
      </c>
      <c r="P31" s="6">
        <f t="shared" si="7"/>
        <v>0.15</v>
      </c>
      <c r="Q31" s="2">
        <f t="shared" si="7"/>
        <v>7.0000000000000036</v>
      </c>
      <c r="R31" s="2">
        <f t="shared" si="0"/>
        <v>166.31719476701451</v>
      </c>
      <c r="S31" s="2">
        <f t="shared" si="1"/>
        <v>103.52855876125429</v>
      </c>
      <c r="T31" s="2">
        <f t="shared" si="2"/>
        <v>174.92859918653494</v>
      </c>
      <c r="U31" s="2">
        <f t="shared" si="3"/>
        <v>131.60674065715659</v>
      </c>
      <c r="V31" s="2">
        <f t="shared" si="4"/>
        <v>411.28323290761966</v>
      </c>
      <c r="W31" s="2">
        <f t="shared" si="5"/>
        <v>129.11958358611298</v>
      </c>
    </row>
    <row r="32" spans="4:23">
      <c r="D32" s="3" t="s">
        <v>0</v>
      </c>
      <c r="E32" s="3">
        <v>0.15</v>
      </c>
      <c r="F32" s="3">
        <v>8.0000000000000036</v>
      </c>
      <c r="G32" s="2">
        <v>88.159318081618991</v>
      </c>
      <c r="H32" s="2">
        <v>123.99834032947503</v>
      </c>
      <c r="I32" s="2">
        <v>-830.5318042699123</v>
      </c>
      <c r="J32" s="2">
        <v>282.84489616610631</v>
      </c>
      <c r="K32" s="2">
        <v>812.10774055579418</v>
      </c>
      <c r="L32" s="2">
        <v>296.19564968235818</v>
      </c>
      <c r="N32" s="2">
        <f t="shared" si="6"/>
        <v>69.735254367500829</v>
      </c>
      <c r="O32" s="2">
        <f t="shared" si="6"/>
        <v>703.0388861779395</v>
      </c>
      <c r="P32" s="6">
        <f t="shared" si="7"/>
        <v>0.15</v>
      </c>
      <c r="Q32" s="2">
        <f t="shared" si="7"/>
        <v>8.0000000000000036</v>
      </c>
      <c r="R32" s="2">
        <f t="shared" si="0"/>
        <v>22.779676241723671</v>
      </c>
      <c r="S32" s="2">
        <f t="shared" si="1"/>
        <v>98.207092919840647</v>
      </c>
      <c r="T32" s="2">
        <f t="shared" si="2"/>
        <v>-135.12036041244579</v>
      </c>
      <c r="U32" s="2">
        <f t="shared" si="3"/>
        <v>125.50884470426169</v>
      </c>
      <c r="V32" s="2">
        <f t="shared" si="4"/>
        <v>147.20831135447253</v>
      </c>
      <c r="W32" s="2">
        <f t="shared" si="5"/>
        <v>127.80350546486744</v>
      </c>
    </row>
    <row r="33" spans="3:42">
      <c r="D33" s="3" t="s">
        <v>0</v>
      </c>
      <c r="E33" s="3">
        <v>0.15</v>
      </c>
      <c r="F33" s="3">
        <v>9.0000000000000036</v>
      </c>
      <c r="G33" s="2">
        <v>284.83820443072011</v>
      </c>
      <c r="H33" s="2">
        <v>133.00930233726751</v>
      </c>
      <c r="I33" s="2">
        <v>-1014.6038883211902</v>
      </c>
      <c r="J33" s="2">
        <v>219.99599104582239</v>
      </c>
      <c r="K33" s="2">
        <v>1289.8155061264604</v>
      </c>
      <c r="L33" s="2">
        <v>336.72692156709536</v>
      </c>
      <c r="N33" s="2">
        <f t="shared" si="6"/>
        <v>560.04982223599029</v>
      </c>
      <c r="O33" s="2">
        <f t="shared" si="6"/>
        <v>689.73221495018527</v>
      </c>
      <c r="P33" s="6">
        <f t="shared" si="7"/>
        <v>0.15</v>
      </c>
      <c r="Q33" s="2">
        <f t="shared" si="7"/>
        <v>9.0000000000000036</v>
      </c>
      <c r="R33" s="2">
        <f t="shared" si="0"/>
        <v>110.21201569359147</v>
      </c>
      <c r="S33" s="2">
        <f t="shared" si="1"/>
        <v>98.30043484939435</v>
      </c>
      <c r="T33" s="2">
        <f t="shared" si="2"/>
        <v>-113.12959399814312</v>
      </c>
      <c r="U33" s="2">
        <f t="shared" si="3"/>
        <v>113.25127197117725</v>
      </c>
      <c r="V33" s="2">
        <f t="shared" si="4"/>
        <v>282.94248942254683</v>
      </c>
      <c r="W33" s="2">
        <f t="shared" si="5"/>
        <v>133.31440065452102</v>
      </c>
    </row>
    <row r="34" spans="3:42">
      <c r="D34" s="3" t="s">
        <v>35</v>
      </c>
      <c r="E34" s="3">
        <v>0.15</v>
      </c>
      <c r="F34" s="3">
        <v>10.000000000000004</v>
      </c>
      <c r="G34" s="2">
        <v>-506.15594338162487</v>
      </c>
      <c r="H34" s="2">
        <v>129.3921262785708</v>
      </c>
      <c r="I34" s="2">
        <v>-1084.2925552044162</v>
      </c>
      <c r="J34" s="2">
        <v>254.53248560263467</v>
      </c>
      <c r="K34" s="2">
        <v>1638.9958640753025</v>
      </c>
      <c r="L34" s="2">
        <v>459.95537698721637</v>
      </c>
      <c r="N34" s="2">
        <f t="shared" si="6"/>
        <v>48.547365489261438</v>
      </c>
      <c r="O34" s="2">
        <f t="shared" si="6"/>
        <v>843.87998886842183</v>
      </c>
      <c r="P34" s="6">
        <f t="shared" si="7"/>
        <v>0.15</v>
      </c>
      <c r="Q34" s="2">
        <f t="shared" si="7"/>
        <v>10.000000000000004</v>
      </c>
      <c r="R34" s="2">
        <f t="shared" si="0"/>
        <v>-81.685684668328804</v>
      </c>
      <c r="S34" s="2">
        <f t="shared" si="1"/>
        <v>114.53864548661301</v>
      </c>
      <c r="T34" s="2">
        <f t="shared" si="2"/>
        <v>-181.05291482537106</v>
      </c>
      <c r="U34" s="2">
        <f t="shared" si="3"/>
        <v>136.04714474543647</v>
      </c>
      <c r="V34" s="2">
        <f t="shared" si="4"/>
        <v>287.01228223833061</v>
      </c>
      <c r="W34" s="2">
        <f t="shared" si="5"/>
        <v>171.35420420216144</v>
      </c>
    </row>
    <row r="35" spans="3:42">
      <c r="D35" s="3" t="s">
        <v>1</v>
      </c>
      <c r="E35" s="3">
        <v>0.15</v>
      </c>
      <c r="F35" s="3">
        <v>11.000000000000004</v>
      </c>
      <c r="G35" s="2">
        <v>24.62979664310545</v>
      </c>
      <c r="H35" s="2">
        <v>154.15198742993999</v>
      </c>
      <c r="I35" s="2">
        <v>-839.99387307977577</v>
      </c>
      <c r="J35" s="2">
        <v>232.43123682882901</v>
      </c>
      <c r="K35" s="2">
        <v>2225.1035267969528</v>
      </c>
      <c r="L35" s="2">
        <v>290.73519720800687</v>
      </c>
      <c r="N35" s="2">
        <f t="shared" si="6"/>
        <v>1409.7394503602825</v>
      </c>
      <c r="O35" s="2">
        <f t="shared" si="6"/>
        <v>677.31842146677582</v>
      </c>
      <c r="P35" s="6">
        <f t="shared" si="7"/>
        <v>0.15</v>
      </c>
      <c r="Q35" s="2">
        <f t="shared" si="7"/>
        <v>11.000000000000004</v>
      </c>
      <c r="R35" s="2">
        <f t="shared" si="0"/>
        <v>158.42349868118967</v>
      </c>
      <c r="S35" s="2">
        <f t="shared" si="1"/>
        <v>100.57657518744949</v>
      </c>
      <c r="T35" s="2">
        <f t="shared" si="2"/>
        <v>9.8163054475694711</v>
      </c>
      <c r="U35" s="2">
        <f t="shared" si="3"/>
        <v>114.03082117788355</v>
      </c>
      <c r="V35" s="2">
        <f t="shared" si="4"/>
        <v>536.62992105138221</v>
      </c>
      <c r="W35" s="2">
        <f t="shared" si="5"/>
        <v>124.05181436805469</v>
      </c>
    </row>
    <row r="36" spans="3:42">
      <c r="D36" s="3" t="s">
        <v>1</v>
      </c>
      <c r="E36" s="3">
        <v>0.15</v>
      </c>
      <c r="F36" s="3">
        <v>12.000000000000004</v>
      </c>
      <c r="G36" s="2">
        <v>-339.28831850516872</v>
      </c>
      <c r="H36" s="2">
        <v>94.533021330676092</v>
      </c>
      <c r="I36" s="2">
        <v>-1020.0701108866461</v>
      </c>
      <c r="J36" s="2">
        <v>224.60990691883342</v>
      </c>
      <c r="K36" s="2">
        <v>2009.8865590458254</v>
      </c>
      <c r="L36" s="2">
        <v>235.52499325268991</v>
      </c>
      <c r="N36" s="2">
        <f t="shared" si="6"/>
        <v>650.52812965401063</v>
      </c>
      <c r="O36" s="2">
        <f t="shared" si="6"/>
        <v>554.66792150219942</v>
      </c>
      <c r="P36" s="6">
        <f t="shared" si="7"/>
        <v>0.15</v>
      </c>
      <c r="Q36" s="2">
        <f t="shared" si="7"/>
        <v>12.000000000000004</v>
      </c>
      <c r="R36" s="2">
        <f t="shared" si="0"/>
        <v>12.836334437831546</v>
      </c>
      <c r="S36" s="2">
        <f t="shared" si="1"/>
        <v>76.914666955513042</v>
      </c>
      <c r="T36" s="2">
        <f t="shared" si="2"/>
        <v>-104.17303612773489</v>
      </c>
      <c r="U36" s="2">
        <f t="shared" si="3"/>
        <v>99.27163166597758</v>
      </c>
      <c r="V36" s="2">
        <f t="shared" si="4"/>
        <v>416.60076651690861</v>
      </c>
      <c r="W36" s="2">
        <f t="shared" si="5"/>
        <v>101.14766212960922</v>
      </c>
    </row>
    <row r="37" spans="3:42">
      <c r="D37" s="3" t="s">
        <v>1</v>
      </c>
      <c r="E37" s="3">
        <v>0.15</v>
      </c>
      <c r="F37" s="3">
        <v>13.000000000000004</v>
      </c>
      <c r="G37" s="2">
        <v>-295.06886836179262</v>
      </c>
      <c r="H37" s="2">
        <v>116.69019883249268</v>
      </c>
      <c r="I37" s="2">
        <v>-567.03828912891163</v>
      </c>
      <c r="J37" s="2">
        <v>214.72110283721645</v>
      </c>
      <c r="K37" s="2">
        <v>2097.277595848584</v>
      </c>
      <c r="L37" s="2">
        <v>264.84133663103376</v>
      </c>
      <c r="N37" s="2">
        <f t="shared" si="6"/>
        <v>1235.1704383578799</v>
      </c>
      <c r="O37" s="2">
        <f t="shared" si="6"/>
        <v>596.25263830074289</v>
      </c>
      <c r="P37" s="6">
        <f t="shared" si="7"/>
        <v>0.15</v>
      </c>
      <c r="Q37" s="2">
        <f t="shared" si="7"/>
        <v>13.000000000000004</v>
      </c>
      <c r="R37" s="2">
        <f t="shared" si="0"/>
        <v>84.38180494571003</v>
      </c>
      <c r="S37" s="2">
        <f t="shared" si="1"/>
        <v>85.271260238478447</v>
      </c>
      <c r="T37" s="2">
        <f t="shared" si="2"/>
        <v>37.63706075136146</v>
      </c>
      <c r="U37" s="2">
        <f t="shared" si="3"/>
        <v>102.12032186429035</v>
      </c>
      <c r="V37" s="2">
        <f t="shared" si="4"/>
        <v>495.56635348186853</v>
      </c>
      <c r="W37" s="2">
        <f t="shared" si="5"/>
        <v>110.73473704760272</v>
      </c>
    </row>
    <row r="38" spans="3:42">
      <c r="D38" s="3" t="s">
        <v>1</v>
      </c>
      <c r="E38" s="3">
        <v>0.15</v>
      </c>
      <c r="F38" s="3">
        <v>14.000000000000004</v>
      </c>
      <c r="G38" s="2">
        <v>-128.53338275939566</v>
      </c>
      <c r="H38" s="2">
        <v>101.78657053203281</v>
      </c>
      <c r="I38" s="2">
        <v>-542.14352292207104</v>
      </c>
      <c r="J38" s="2">
        <v>227.17874842762933</v>
      </c>
      <c r="K38" s="2">
        <v>1930.7082234413367</v>
      </c>
      <c r="L38" s="2">
        <v>216.97410887876345</v>
      </c>
      <c r="N38" s="2">
        <f t="shared" si="6"/>
        <v>1260.03131775987</v>
      </c>
      <c r="O38" s="2">
        <f t="shared" si="6"/>
        <v>545.93942783842556</v>
      </c>
      <c r="P38" s="6">
        <f t="shared" si="7"/>
        <v>0.15</v>
      </c>
      <c r="Q38" s="2">
        <f t="shared" si="7"/>
        <v>14.000000000000004</v>
      </c>
      <c r="R38" s="2">
        <f t="shared" si="0"/>
        <v>115.72425021821468</v>
      </c>
      <c r="S38" s="2">
        <f t="shared" si="1"/>
        <v>77.206691730020964</v>
      </c>
      <c r="T38" s="2">
        <f t="shared" si="2"/>
        <v>44.635007377754846</v>
      </c>
      <c r="U38" s="2">
        <f t="shared" si="3"/>
        <v>98.758472305826615</v>
      </c>
      <c r="V38" s="2">
        <f t="shared" si="4"/>
        <v>469.65640128396558</v>
      </c>
      <c r="W38" s="2">
        <f t="shared" si="5"/>
        <v>97.004549883365257</v>
      </c>
    </row>
    <row r="39" spans="3:42">
      <c r="D39" s="3" t="s">
        <v>1</v>
      </c>
      <c r="E39" s="3">
        <v>0.15</v>
      </c>
      <c r="F39" s="3">
        <v>15.000000000000004</v>
      </c>
      <c r="G39" s="2">
        <v>163.33627815763685</v>
      </c>
      <c r="H39" s="2">
        <v>125.48739933219878</v>
      </c>
      <c r="I39" s="2">
        <v>-441.59393749869628</v>
      </c>
      <c r="J39" s="2">
        <v>243.46056630624139</v>
      </c>
      <c r="K39" s="2">
        <v>929.48497139548419</v>
      </c>
      <c r="L39" s="2">
        <v>233.73937261613094</v>
      </c>
      <c r="N39" s="2">
        <f t="shared" si="6"/>
        <v>651.22731205442483</v>
      </c>
      <c r="O39" s="2">
        <f t="shared" si="6"/>
        <v>602.68733825457116</v>
      </c>
      <c r="P39" s="6">
        <f t="shared" si="7"/>
        <v>0.15</v>
      </c>
      <c r="Q39" s="2">
        <f t="shared" si="7"/>
        <v>15.000000000000004</v>
      </c>
      <c r="R39" s="2">
        <f t="shared" si="0"/>
        <v>99.301410064296576</v>
      </c>
      <c r="S39" s="2">
        <f t="shared" si="1"/>
        <v>87.487074381815361</v>
      </c>
      <c r="T39" s="2">
        <f t="shared" si="2"/>
        <v>-4.6709707516356911</v>
      </c>
      <c r="U39" s="2">
        <f t="shared" ref="U39:U41" si="8">E/1000/(1+nu)*(I39+J39+(nu/(1-2*nu))*(N39+O39))-T39</f>
        <v>107.76371245547895</v>
      </c>
      <c r="V39" s="2">
        <f t="shared" si="4"/>
        <v>230.98321671455159</v>
      </c>
      <c r="W39" s="2">
        <f t="shared" ref="W39:W41" si="9">E/1000/(1+nu)*(K39+L39+(nu/(1-2*nu))*(N39+O39))-V39</f>
        <v>106.09288228999122</v>
      </c>
    </row>
    <row r="40" spans="3:42">
      <c r="D40" s="3" t="s">
        <v>1</v>
      </c>
      <c r="E40" s="3">
        <v>0.15</v>
      </c>
      <c r="F40" s="3">
        <v>16.000000000000004</v>
      </c>
      <c r="G40" s="2">
        <v>322.13856599028412</v>
      </c>
      <c r="H40" s="2">
        <v>113.93318573660116</v>
      </c>
      <c r="I40" s="2">
        <v>-302.02401562930862</v>
      </c>
      <c r="J40" s="2">
        <v>238.63092515765575</v>
      </c>
      <c r="K40" s="2">
        <v>907.3854647935168</v>
      </c>
      <c r="L40" s="2">
        <v>246.80974395841235</v>
      </c>
      <c r="N40" s="2">
        <f t="shared" si="6"/>
        <v>927.5000151544923</v>
      </c>
      <c r="O40" s="2">
        <f t="shared" si="6"/>
        <v>599.3738548526693</v>
      </c>
      <c r="P40" s="6">
        <f t="shared" si="7"/>
        <v>0.15</v>
      </c>
      <c r="Q40" s="2">
        <f t="shared" si="7"/>
        <v>16.000000000000004</v>
      </c>
      <c r="R40" s="2">
        <f t="shared" si="0"/>
        <v>156.81288018710271</v>
      </c>
      <c r="S40" s="2">
        <f t="shared" si="1"/>
        <v>85.138781672989069</v>
      </c>
      <c r="T40" s="2">
        <f t="shared" si="2"/>
        <v>49.534936471235198</v>
      </c>
      <c r="U40" s="2">
        <f t="shared" si="8"/>
        <v>106.57120563598281</v>
      </c>
      <c r="V40" s="2">
        <f t="shared" si="4"/>
        <v>257.40219091890833</v>
      </c>
      <c r="W40" s="2">
        <f t="shared" si="9"/>
        <v>107.9769401173628</v>
      </c>
    </row>
    <row r="41" spans="3:42">
      <c r="C41" s="3"/>
      <c r="D41" s="3" t="s">
        <v>1</v>
      </c>
      <c r="E41" s="3">
        <v>0.15</v>
      </c>
      <c r="F41" s="3">
        <v>24.000000000000004</v>
      </c>
      <c r="G41" s="2">
        <v>968.12414924730433</v>
      </c>
      <c r="H41" s="2">
        <v>111.91358426542433</v>
      </c>
      <c r="I41" s="2">
        <v>-407.37534149596007</v>
      </c>
      <c r="J41" s="2">
        <v>271.41963860025305</v>
      </c>
      <c r="K41" s="2">
        <v>-771.53523366481124</v>
      </c>
      <c r="L41" s="2">
        <v>384.51495552484005</v>
      </c>
      <c r="N41" s="2">
        <f t="shared" si="6"/>
        <v>-210.78642591346704</v>
      </c>
      <c r="O41" s="2">
        <f t="shared" si="6"/>
        <v>767.84817839051743</v>
      </c>
      <c r="P41" s="6">
        <f t="shared" si="7"/>
        <v>0.15</v>
      </c>
      <c r="Q41" s="2">
        <f t="shared" si="7"/>
        <v>24.000000000000004</v>
      </c>
      <c r="R41" s="2">
        <f t="shared" si="0"/>
        <v>143.34157281759497</v>
      </c>
      <c r="S41" s="2">
        <f t="shared" si="1"/>
        <v>103.21854180708269</v>
      </c>
      <c r="T41" s="2">
        <f t="shared" si="2"/>
        <v>-93.07240215390361</v>
      </c>
      <c r="U41" s="2">
        <f t="shared" si="8"/>
        <v>130.63364489588136</v>
      </c>
      <c r="V41" s="2">
        <f t="shared" si="4"/>
        <v>-155.66238362042489</v>
      </c>
      <c r="W41" s="2">
        <f t="shared" si="9"/>
        <v>150.07190249229473</v>
      </c>
    </row>
    <row r="42" spans="3:42">
      <c r="F42"/>
    </row>
    <row r="43" spans="3:42">
      <c r="F43"/>
      <c r="G43" s="27" t="s">
        <v>38</v>
      </c>
    </row>
    <row r="44" spans="3:42">
      <c r="F44"/>
    </row>
    <row r="45" spans="3:42">
      <c r="F45"/>
      <c r="AP45" t="s">
        <v>21</v>
      </c>
    </row>
    <row r="46" spans="3:42">
      <c r="F46"/>
    </row>
    <row r="47" spans="3:42">
      <c r="F47"/>
    </row>
    <row r="48" spans="3:42">
      <c r="F48"/>
    </row>
    <row r="49" spans="6:23">
      <c r="F49"/>
    </row>
    <row r="50" spans="6:23">
      <c r="F50"/>
    </row>
    <row r="51" spans="6:23">
      <c r="F51"/>
    </row>
    <row r="52" spans="6:23">
      <c r="F52"/>
      <c r="R52" s="12" t="s">
        <v>36</v>
      </c>
      <c r="S52" s="13"/>
      <c r="T52" s="13" t="s">
        <v>32</v>
      </c>
      <c r="U52" s="13"/>
      <c r="V52" s="13"/>
      <c r="W52" s="14"/>
    </row>
    <row r="53" spans="6:23">
      <c r="F53"/>
      <c r="R53" s="15" t="s">
        <v>31</v>
      </c>
      <c r="S53" s="11" t="s">
        <v>29</v>
      </c>
      <c r="T53" s="11" t="s">
        <v>7</v>
      </c>
      <c r="U53" s="11" t="s">
        <v>30</v>
      </c>
      <c r="V53" s="11" t="s">
        <v>9</v>
      </c>
      <c r="W53" s="16" t="s">
        <v>30</v>
      </c>
    </row>
    <row r="54" spans="6:23">
      <c r="F54"/>
      <c r="R54" s="15"/>
      <c r="S54" s="11">
        <v>-20</v>
      </c>
      <c r="T54" s="11">
        <v>21</v>
      </c>
      <c r="U54" s="11">
        <v>4</v>
      </c>
      <c r="V54" s="11">
        <v>106</v>
      </c>
      <c r="W54" s="16">
        <v>8</v>
      </c>
    </row>
    <row r="55" spans="6:23">
      <c r="F55"/>
      <c r="R55" s="15"/>
      <c r="S55" s="11">
        <v>-12</v>
      </c>
      <c r="T55" s="11">
        <v>-58</v>
      </c>
      <c r="U55" s="11">
        <v>7</v>
      </c>
      <c r="V55" s="11">
        <v>396</v>
      </c>
      <c r="W55" s="16">
        <v>2</v>
      </c>
    </row>
    <row r="56" spans="6:23">
      <c r="F56"/>
      <c r="R56" s="15"/>
      <c r="S56" s="11">
        <v>-10</v>
      </c>
      <c r="T56" s="11">
        <v>-127</v>
      </c>
      <c r="U56" s="11">
        <v>23</v>
      </c>
      <c r="V56" s="11">
        <v>305</v>
      </c>
      <c r="W56" s="16">
        <v>23</v>
      </c>
    </row>
    <row r="57" spans="6:23">
      <c r="F57"/>
      <c r="R57" s="15"/>
      <c r="S57" s="11">
        <v>-5</v>
      </c>
      <c r="T57" s="11"/>
      <c r="U57" s="11"/>
      <c r="V57" s="11"/>
      <c r="W57" s="16"/>
    </row>
    <row r="58" spans="6:23">
      <c r="F58"/>
      <c r="R58" s="15"/>
      <c r="S58" s="11">
        <v>0</v>
      </c>
      <c r="T58" s="11">
        <v>446</v>
      </c>
      <c r="U58" s="11">
        <v>66</v>
      </c>
      <c r="V58" s="11">
        <v>470</v>
      </c>
      <c r="W58" s="16">
        <v>61</v>
      </c>
    </row>
    <row r="59" spans="6:23">
      <c r="F59"/>
      <c r="R59" s="15"/>
      <c r="S59" s="11">
        <v>5</v>
      </c>
      <c r="T59" s="11">
        <v>354</v>
      </c>
      <c r="U59" s="11">
        <v>48</v>
      </c>
      <c r="V59" s="11">
        <v>396</v>
      </c>
      <c r="W59" s="16">
        <v>50</v>
      </c>
    </row>
    <row r="60" spans="6:23">
      <c r="F60"/>
      <c r="R60" s="15"/>
      <c r="S60" s="11">
        <v>10</v>
      </c>
      <c r="T60" s="11">
        <v>332</v>
      </c>
      <c r="U60" s="11">
        <v>48</v>
      </c>
      <c r="V60" s="11">
        <v>420</v>
      </c>
      <c r="W60" s="16">
        <v>63</v>
      </c>
    </row>
    <row r="61" spans="6:23">
      <c r="F61"/>
      <c r="R61" s="15"/>
      <c r="S61" s="11">
        <v>12</v>
      </c>
      <c r="T61" s="11">
        <v>-132</v>
      </c>
      <c r="U61" s="11">
        <v>8</v>
      </c>
      <c r="V61" s="11">
        <v>397</v>
      </c>
      <c r="W61" s="16">
        <v>2</v>
      </c>
    </row>
    <row r="62" spans="6:23">
      <c r="F62"/>
      <c r="R62" s="17"/>
      <c r="S62" s="18">
        <v>20</v>
      </c>
      <c r="T62" s="18">
        <v>7</v>
      </c>
      <c r="U62" s="18">
        <v>9</v>
      </c>
      <c r="V62" s="18">
        <v>101</v>
      </c>
      <c r="W62" s="19">
        <v>5</v>
      </c>
    </row>
    <row r="63" spans="6:23">
      <c r="F63"/>
    </row>
    <row r="64" spans="6:23">
      <c r="F64"/>
    </row>
    <row r="65" spans="6:23">
      <c r="F65"/>
      <c r="R65" s="12" t="s">
        <v>33</v>
      </c>
      <c r="S65" s="13"/>
      <c r="T65" s="13" t="s">
        <v>32</v>
      </c>
      <c r="U65" s="13"/>
      <c r="V65" s="13"/>
      <c r="W65" s="14"/>
    </row>
    <row r="66" spans="6:23">
      <c r="F66"/>
      <c r="R66" s="15" t="s">
        <v>31</v>
      </c>
      <c r="S66" s="11" t="s">
        <v>29</v>
      </c>
      <c r="T66" s="11" t="s">
        <v>7</v>
      </c>
      <c r="U66" s="11" t="s">
        <v>30</v>
      </c>
      <c r="V66" s="11" t="s">
        <v>9</v>
      </c>
      <c r="W66" s="16" t="s">
        <v>30</v>
      </c>
    </row>
    <row r="67" spans="6:23">
      <c r="F67"/>
      <c r="R67" s="15"/>
      <c r="S67" s="11">
        <v>-20</v>
      </c>
      <c r="T67" s="11">
        <v>-30</v>
      </c>
      <c r="U67" s="11">
        <v>6</v>
      </c>
      <c r="V67" s="11">
        <v>56</v>
      </c>
      <c r="W67" s="16">
        <v>11</v>
      </c>
    </row>
    <row r="68" spans="6:23">
      <c r="F68"/>
      <c r="R68" s="15"/>
      <c r="S68" s="11">
        <v>-12</v>
      </c>
      <c r="T68" s="11">
        <v>-167</v>
      </c>
      <c r="U68" s="11">
        <v>8</v>
      </c>
      <c r="V68" s="11">
        <v>340</v>
      </c>
      <c r="W68" s="16">
        <v>6</v>
      </c>
    </row>
    <row r="69" spans="6:23">
      <c r="F69"/>
      <c r="R69" s="15"/>
      <c r="S69" s="11">
        <v>-8</v>
      </c>
      <c r="T69" s="11">
        <v>161</v>
      </c>
      <c r="U69" s="11">
        <v>38</v>
      </c>
      <c r="V69" s="11">
        <v>114</v>
      </c>
      <c r="W69" s="16">
        <v>86</v>
      </c>
    </row>
    <row r="70" spans="6:23">
      <c r="F70"/>
      <c r="R70" s="15"/>
      <c r="S70" s="11">
        <v>-5</v>
      </c>
      <c r="T70" s="11">
        <v>763</v>
      </c>
      <c r="U70" s="11">
        <v>77</v>
      </c>
      <c r="V70" s="11">
        <v>150</v>
      </c>
      <c r="W70" s="16">
        <v>39</v>
      </c>
    </row>
    <row r="71" spans="6:23">
      <c r="F71"/>
      <c r="R71" s="15"/>
      <c r="S71" s="11">
        <v>0</v>
      </c>
      <c r="T71" s="11">
        <v>764</v>
      </c>
      <c r="U71" s="11">
        <v>96</v>
      </c>
      <c r="V71" s="11">
        <v>103</v>
      </c>
      <c r="W71" s="16">
        <v>25</v>
      </c>
    </row>
    <row r="72" spans="6:23">
      <c r="F72"/>
      <c r="R72" s="15"/>
      <c r="S72" s="11">
        <v>2</v>
      </c>
      <c r="T72" s="11">
        <v>167</v>
      </c>
      <c r="U72" s="11">
        <v>30</v>
      </c>
      <c r="V72" s="11">
        <v>168</v>
      </c>
      <c r="W72" s="16">
        <v>57</v>
      </c>
    </row>
    <row r="73" spans="6:23">
      <c r="F73"/>
      <c r="R73" s="15"/>
      <c r="S73" s="11">
        <v>8</v>
      </c>
      <c r="T73" s="11"/>
      <c r="U73" s="11"/>
      <c r="V73" s="11"/>
      <c r="W73" s="16"/>
    </row>
    <row r="74" spans="6:23">
      <c r="F74"/>
      <c r="R74" s="15"/>
      <c r="S74" s="11">
        <v>12</v>
      </c>
      <c r="T74" s="11"/>
      <c r="U74" s="11"/>
      <c r="V74" s="11"/>
      <c r="W74" s="16"/>
    </row>
    <row r="75" spans="6:23">
      <c r="F75"/>
      <c r="R75" s="17"/>
      <c r="S75" s="18">
        <v>20</v>
      </c>
      <c r="T75" s="18">
        <v>-10</v>
      </c>
      <c r="U75" s="18">
        <v>5</v>
      </c>
      <c r="V75" s="18">
        <v>48</v>
      </c>
      <c r="W75" s="19">
        <v>5</v>
      </c>
    </row>
    <row r="76" spans="6:23">
      <c r="F76"/>
    </row>
    <row r="77" spans="6:23">
      <c r="F77"/>
    </row>
  </sheetData>
  <mergeCells count="8"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CCFFCC"/>
  </sheetPr>
  <dimension ref="C1:AP68"/>
  <sheetViews>
    <sheetView topLeftCell="O1" workbookViewId="0">
      <selection activeCell="M28" sqref="M28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3:23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3:23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4" spans="3:23">
      <c r="C4" s="32" t="s">
        <v>24</v>
      </c>
      <c r="D4" s="32"/>
      <c r="G4" s="32" t="s">
        <v>10</v>
      </c>
      <c r="H4" s="32"/>
      <c r="I4" s="32"/>
      <c r="J4" s="32"/>
      <c r="K4" s="32"/>
      <c r="L4" s="32"/>
      <c r="R4" s="31" t="s">
        <v>11</v>
      </c>
      <c r="S4" s="31"/>
      <c r="T4" s="31"/>
      <c r="U4" s="31"/>
      <c r="V4" s="31"/>
      <c r="W4" s="31"/>
    </row>
    <row r="5" spans="3:23">
      <c r="C5" s="4" t="s">
        <v>23</v>
      </c>
      <c r="D5" s="4" t="s">
        <v>22</v>
      </c>
      <c r="G5" s="30" t="s">
        <v>8</v>
      </c>
      <c r="H5" s="30"/>
      <c r="I5" s="30" t="s">
        <v>7</v>
      </c>
      <c r="J5" s="30"/>
      <c r="K5" s="30" t="s">
        <v>9</v>
      </c>
      <c r="L5" s="30"/>
      <c r="N5" s="8" t="s">
        <v>17</v>
      </c>
      <c r="O5" s="8" t="s">
        <v>18</v>
      </c>
      <c r="P5" s="4"/>
      <c r="Q5" s="4"/>
      <c r="R5" s="30" t="s">
        <v>8</v>
      </c>
      <c r="S5" s="30"/>
      <c r="T5" s="30" t="s">
        <v>7</v>
      </c>
      <c r="U5" s="30"/>
      <c r="V5" s="30" t="s">
        <v>9</v>
      </c>
      <c r="W5" s="30"/>
    </row>
    <row r="6" spans="3:23">
      <c r="D6" s="23" t="s">
        <v>1</v>
      </c>
      <c r="E6" s="24">
        <v>2.5</v>
      </c>
      <c r="F6" s="24">
        <v>-24</v>
      </c>
      <c r="G6" s="25">
        <v>175.61721994284801</v>
      </c>
      <c r="H6" s="25">
        <v>131.00134724054408</v>
      </c>
      <c r="I6" s="25">
        <v>315.11381107837218</v>
      </c>
      <c r="J6" s="25">
        <v>180.86437246859128</v>
      </c>
      <c r="K6" s="25">
        <v>-75.891286583271764</v>
      </c>
      <c r="L6" s="25">
        <v>239.10271123741342</v>
      </c>
      <c r="M6" s="23"/>
      <c r="N6" s="25">
        <f t="shared" ref="N6:N14" si="0">SUM(G6,I6,K6)</f>
        <v>414.83974443794841</v>
      </c>
      <c r="O6" s="25">
        <f t="shared" ref="O6:O14" si="1">SUM(H6,J6,L6)</f>
        <v>550.96843094654878</v>
      </c>
      <c r="P6" s="26">
        <f>E6</f>
        <v>2.5</v>
      </c>
      <c r="Q6" s="25">
        <f>F6</f>
        <v>-24</v>
      </c>
      <c r="R6" s="25">
        <f t="shared" ref="R6:R14" si="2">E/1000/(1+nu)*(G6+(nu/(1-2*nu))*N6)</f>
        <v>75.557306725577618</v>
      </c>
      <c r="S6" s="25">
        <f t="shared" ref="S6:S14" si="3">E/1000/(1+nu)*(G6+H6+(nu/(1-2*nu))*(N6+O6))-R6</f>
        <v>82.778028691747309</v>
      </c>
      <c r="T6" s="25">
        <f t="shared" ref="T6:T14" si="4">E/1000/(1+nu)*(I6+(nu/(1-2*nu))*N6)</f>
        <v>99.533283326995829</v>
      </c>
      <c r="U6" s="25">
        <f>E/1000/(1+nu)*(I6+J6+(nu/(1-2*nu))*(N6+O6))-T6</f>
        <v>91.348236152817904</v>
      </c>
      <c r="V6" s="25">
        <f t="shared" ref="V6:V14" si="5">E/1000/(1+nu)*(K6+(nu/(1-2*nu))*N6)</f>
        <v>32.329282166400773</v>
      </c>
      <c r="W6" s="25">
        <f>E/1000/(1+nu)*(K6+L6+(nu/(1-2*nu))*(N6+O6))-V6</f>
        <v>101.35795062870922</v>
      </c>
    </row>
    <row r="7" spans="3:23">
      <c r="D7" s="23" t="s">
        <v>1</v>
      </c>
      <c r="E7" s="24">
        <v>2.5</v>
      </c>
      <c r="F7" s="24">
        <v>-16</v>
      </c>
      <c r="G7" s="25">
        <v>120.77049830318741</v>
      </c>
      <c r="H7" s="25">
        <v>148.5138488906781</v>
      </c>
      <c r="I7" s="25">
        <v>87.659297865252555</v>
      </c>
      <c r="J7" s="25">
        <v>213.59545406151909</v>
      </c>
      <c r="K7" s="25">
        <v>432.95675169868656</v>
      </c>
      <c r="L7" s="25">
        <v>180.57211248573395</v>
      </c>
      <c r="M7" s="23"/>
      <c r="N7" s="25">
        <f t="shared" si="0"/>
        <v>641.38654786712652</v>
      </c>
      <c r="O7" s="25">
        <f t="shared" si="1"/>
        <v>542.68141543793115</v>
      </c>
      <c r="P7" s="26">
        <f t="shared" ref="P7:Q14" si="6">E7</f>
        <v>2.5</v>
      </c>
      <c r="Q7" s="25">
        <f t="shared" si="6"/>
        <v>-16</v>
      </c>
      <c r="R7" s="25">
        <f t="shared" si="2"/>
        <v>90.9090830688273</v>
      </c>
      <c r="S7" s="25">
        <f t="shared" si="3"/>
        <v>84.881597591609022</v>
      </c>
      <c r="T7" s="25">
        <f t="shared" si="4"/>
        <v>85.218095493557257</v>
      </c>
      <c r="U7" s="25">
        <f>E/1000/(1+nu)*(I7+J7+(nu/(1-2*nu))*(N7+O7))-T7</f>
        <v>96.067498480347325</v>
      </c>
      <c r="V7" s="25">
        <f t="shared" si="5"/>
        <v>144.56609537117873</v>
      </c>
      <c r="W7" s="25">
        <f>E/1000/(1+nu)*(K7+L7+(nu/(1-2*nu))*(N7+O7))-V7</f>
        <v>90.391611647009228</v>
      </c>
    </row>
    <row r="8" spans="3:23">
      <c r="D8" s="23" t="s">
        <v>1</v>
      </c>
      <c r="E8" s="24">
        <v>2.5</v>
      </c>
      <c r="F8" s="24">
        <v>-12</v>
      </c>
      <c r="G8" s="25">
        <v>-527.38731072753626</v>
      </c>
      <c r="H8" s="25">
        <v>148.80770944191386</v>
      </c>
      <c r="I8" s="25">
        <v>-705.5990112331715</v>
      </c>
      <c r="J8" s="25">
        <v>202.7923228731691</v>
      </c>
      <c r="K8" s="25">
        <v>2596.0938356806614</v>
      </c>
      <c r="L8" s="25">
        <v>314.14799096001889</v>
      </c>
      <c r="M8" s="23"/>
      <c r="N8" s="25">
        <f t="shared" si="0"/>
        <v>1363.1075137199537</v>
      </c>
      <c r="O8" s="25">
        <f t="shared" si="1"/>
        <v>665.74802327510179</v>
      </c>
      <c r="P8" s="26">
        <f t="shared" si="6"/>
        <v>2.5</v>
      </c>
      <c r="Q8" s="25">
        <f t="shared" si="6"/>
        <v>-12</v>
      </c>
      <c r="R8" s="25">
        <f t="shared" si="2"/>
        <v>58.445190281824651</v>
      </c>
      <c r="S8" s="25">
        <f t="shared" si="3"/>
        <v>98.392515106043234</v>
      </c>
      <c r="T8" s="25">
        <f t="shared" si="4"/>
        <v>27.815054257418598</v>
      </c>
      <c r="U8" s="25">
        <f t="shared" ref="U8:U14" si="7">E/1000/(1+nu)*(I8+J8+(nu/(1-2*nu))*(N8+O8))-T8</f>
        <v>107.67112053954021</v>
      </c>
      <c r="V8" s="25">
        <f t="shared" si="5"/>
        <v>595.29351232073373</v>
      </c>
      <c r="W8" s="25">
        <f t="shared" ref="W8:W14" si="8">E/1000/(1+nu)*(K8+L8+(nu/(1-2*nu))*(N8+O8))-V8</f>
        <v>126.81037599196748</v>
      </c>
    </row>
    <row r="9" spans="3:23">
      <c r="D9" s="23" t="s">
        <v>1</v>
      </c>
      <c r="E9" s="24">
        <v>2.5</v>
      </c>
      <c r="F9" s="24">
        <v>-9</v>
      </c>
      <c r="G9" s="25">
        <v>-11.611637603761793</v>
      </c>
      <c r="H9" s="25">
        <v>150.71145458832876</v>
      </c>
      <c r="I9" s="25">
        <v>-160.09487063961086</v>
      </c>
      <c r="J9" s="25">
        <v>245.1364914811636</v>
      </c>
      <c r="K9" s="25">
        <v>1626.9178842662986</v>
      </c>
      <c r="L9" s="25">
        <v>368.26815565469451</v>
      </c>
      <c r="M9" s="23"/>
      <c r="N9" s="25">
        <f t="shared" si="0"/>
        <v>1455.2113760229261</v>
      </c>
      <c r="O9" s="25">
        <f t="shared" si="1"/>
        <v>764.11610172418682</v>
      </c>
      <c r="P9" s="26">
        <f t="shared" si="6"/>
        <v>2.5</v>
      </c>
      <c r="Q9" s="25">
        <f t="shared" si="6"/>
        <v>-9</v>
      </c>
      <c r="R9" s="25">
        <f t="shared" si="2"/>
        <v>157.16799403936102</v>
      </c>
      <c r="S9" s="25">
        <f t="shared" si="3"/>
        <v>109.47872988345193</v>
      </c>
      <c r="T9" s="25">
        <f t="shared" si="4"/>
        <v>131.64743836132448</v>
      </c>
      <c r="U9" s="25">
        <f t="shared" si="7"/>
        <v>125.70803309940788</v>
      </c>
      <c r="V9" s="25">
        <f t="shared" si="5"/>
        <v>438.79025561077765</v>
      </c>
      <c r="W9" s="25">
        <f t="shared" si="8"/>
        <v>146.87128787923359</v>
      </c>
    </row>
    <row r="10" spans="3:23">
      <c r="D10" s="23" t="s">
        <v>0</v>
      </c>
      <c r="E10" s="24">
        <v>2.5</v>
      </c>
      <c r="F10" s="24">
        <v>-6</v>
      </c>
      <c r="G10" s="25">
        <v>48.785474792006283</v>
      </c>
      <c r="H10" s="25">
        <v>123.12145052786943</v>
      </c>
      <c r="I10" s="25">
        <v>-470.72123399774898</v>
      </c>
      <c r="J10" s="25">
        <v>236.47633692361723</v>
      </c>
      <c r="K10" s="25">
        <v>1036.6683620957201</v>
      </c>
      <c r="L10" s="25">
        <v>383.37666229180832</v>
      </c>
      <c r="M10" s="23"/>
      <c r="N10" s="25">
        <f t="shared" si="0"/>
        <v>614.73260288997744</v>
      </c>
      <c r="O10" s="25">
        <f t="shared" si="1"/>
        <v>742.97444974329494</v>
      </c>
      <c r="P10" s="26">
        <f t="shared" si="6"/>
        <v>2.5</v>
      </c>
      <c r="Q10" s="25">
        <f t="shared" si="6"/>
        <v>-6</v>
      </c>
      <c r="R10" s="25">
        <f t="shared" si="2"/>
        <v>75.62138192096738</v>
      </c>
      <c r="S10" s="25">
        <f t="shared" si="3"/>
        <v>102.42432975015042</v>
      </c>
      <c r="T10" s="25">
        <f t="shared" si="4"/>
        <v>-13.668833652271816</v>
      </c>
      <c r="U10" s="25">
        <f t="shared" si="7"/>
        <v>121.9072008494196</v>
      </c>
      <c r="V10" s="25">
        <f t="shared" si="5"/>
        <v>245.4137531762932</v>
      </c>
      <c r="W10" s="25">
        <f t="shared" si="8"/>
        <v>147.15569427207743</v>
      </c>
    </row>
    <row r="11" spans="3:23">
      <c r="D11" s="23" t="s">
        <v>0</v>
      </c>
      <c r="E11" s="24">
        <v>2.5</v>
      </c>
      <c r="F11" s="24">
        <v>-3</v>
      </c>
      <c r="G11" s="25">
        <v>-13.16173965754111</v>
      </c>
      <c r="H11" s="25">
        <v>183.58347066255158</v>
      </c>
      <c r="I11" s="25">
        <v>52.166109981559956</v>
      </c>
      <c r="J11" s="25">
        <v>219.30670308216236</v>
      </c>
      <c r="K11" s="25">
        <v>1059.0642702640014</v>
      </c>
      <c r="L11" s="25">
        <v>356.85111130182281</v>
      </c>
      <c r="M11" s="23"/>
      <c r="N11" s="25">
        <f t="shared" si="0"/>
        <v>1098.0686405880201</v>
      </c>
      <c r="O11" s="25">
        <f t="shared" si="1"/>
        <v>759.74128504653675</v>
      </c>
      <c r="P11" s="26">
        <f t="shared" si="6"/>
        <v>2.5</v>
      </c>
      <c r="Q11" s="25">
        <f t="shared" si="6"/>
        <v>-3</v>
      </c>
      <c r="R11" s="25">
        <f t="shared" si="2"/>
        <v>117.83908356067485</v>
      </c>
      <c r="S11" s="25">
        <f t="shared" si="3"/>
        <v>114.65011207209102</v>
      </c>
      <c r="T11" s="25">
        <f t="shared" si="4"/>
        <v>129.06730771739535</v>
      </c>
      <c r="U11" s="25">
        <f t="shared" si="7"/>
        <v>120.79004264421161</v>
      </c>
      <c r="V11" s="25">
        <f t="shared" si="5"/>
        <v>302.12792901593997</v>
      </c>
      <c r="W11" s="25">
        <f t="shared" si="8"/>
        <v>144.43048780696574</v>
      </c>
    </row>
    <row r="12" spans="3:23">
      <c r="D12" s="23" t="s">
        <v>0</v>
      </c>
      <c r="E12" s="24">
        <v>2.5</v>
      </c>
      <c r="F12" s="24">
        <v>0</v>
      </c>
      <c r="G12" s="25">
        <v>-86.387701800537698</v>
      </c>
      <c r="H12" s="25">
        <v>147.7706130266865</v>
      </c>
      <c r="I12" s="25">
        <v>-147.8522736153588</v>
      </c>
      <c r="J12" s="25">
        <v>226.43790685683797</v>
      </c>
      <c r="K12" s="25">
        <v>436.38045085667966</v>
      </c>
      <c r="L12" s="25">
        <v>453.35123694625076</v>
      </c>
      <c r="M12" s="23"/>
      <c r="N12" s="25">
        <f t="shared" si="0"/>
        <v>202.14047544078318</v>
      </c>
      <c r="O12" s="25">
        <f t="shared" si="1"/>
        <v>827.55975682977521</v>
      </c>
      <c r="P12" s="26">
        <f t="shared" si="6"/>
        <v>2.5</v>
      </c>
      <c r="Q12" s="25">
        <f t="shared" si="6"/>
        <v>0</v>
      </c>
      <c r="R12" s="25">
        <f t="shared" si="2"/>
        <v>7.2612282543682456</v>
      </c>
      <c r="S12" s="25">
        <f t="shared" si="3"/>
        <v>115.91242251721845</v>
      </c>
      <c r="T12" s="25">
        <f t="shared" si="4"/>
        <v>-3.302995026304131</v>
      </c>
      <c r="U12" s="25">
        <f t="shared" si="7"/>
        <v>129.43336364427572</v>
      </c>
      <c r="V12" s="25">
        <f t="shared" si="5"/>
        <v>97.112004492327472</v>
      </c>
      <c r="W12" s="25">
        <f t="shared" si="8"/>
        <v>168.43409225339354</v>
      </c>
    </row>
    <row r="13" spans="3:23">
      <c r="D13" s="23" t="s">
        <v>0</v>
      </c>
      <c r="E13" s="24">
        <v>2.5</v>
      </c>
      <c r="F13" s="24">
        <v>3.0000000000000036</v>
      </c>
      <c r="G13" s="25">
        <v>-54.599973523224449</v>
      </c>
      <c r="H13" s="25">
        <v>152.34217786700034</v>
      </c>
      <c r="I13" s="25">
        <v>-96.301284262370544</v>
      </c>
      <c r="J13" s="25">
        <v>257.78120222692814</v>
      </c>
      <c r="K13" s="25">
        <v>999.41451907054898</v>
      </c>
      <c r="L13" s="25">
        <v>223.19870472480557</v>
      </c>
      <c r="M13" s="23"/>
      <c r="N13" s="25">
        <f t="shared" si="0"/>
        <v>848.51326128495396</v>
      </c>
      <c r="O13" s="25">
        <f t="shared" si="1"/>
        <v>633.32208481873408</v>
      </c>
      <c r="P13" s="26">
        <f t="shared" si="6"/>
        <v>2.5</v>
      </c>
      <c r="Q13" s="25">
        <f t="shared" si="6"/>
        <v>3.0000000000000036</v>
      </c>
      <c r="R13" s="25">
        <f t="shared" si="2"/>
        <v>83.421767503737655</v>
      </c>
      <c r="S13" s="25">
        <f t="shared" si="3"/>
        <v>95.453414847939726</v>
      </c>
      <c r="T13" s="25">
        <f t="shared" si="4"/>
        <v>76.254354720446926</v>
      </c>
      <c r="U13" s="25">
        <f t="shared" si="7"/>
        <v>113.57574715980233</v>
      </c>
      <c r="V13" s="25">
        <f t="shared" si="5"/>
        <v>264.58050841829248</v>
      </c>
      <c r="W13" s="25">
        <f t="shared" si="8"/>
        <v>107.63188040162504</v>
      </c>
    </row>
    <row r="14" spans="3:23">
      <c r="D14" s="23" t="s">
        <v>0</v>
      </c>
      <c r="E14" s="24">
        <v>2.5</v>
      </c>
      <c r="F14" s="24">
        <v>6.0000000000000036</v>
      </c>
      <c r="G14" s="25">
        <v>274.29896155095003</v>
      </c>
      <c r="H14" s="25">
        <v>136.14930611250463</v>
      </c>
      <c r="I14" s="25">
        <v>180.90629807707782</v>
      </c>
      <c r="J14" s="25">
        <v>255.60262473225325</v>
      </c>
      <c r="K14" s="25">
        <v>352.74498655513412</v>
      </c>
      <c r="L14" s="25">
        <v>363.87388765113099</v>
      </c>
      <c r="M14" s="23"/>
      <c r="N14" s="25">
        <f t="shared" si="0"/>
        <v>807.95024618316199</v>
      </c>
      <c r="O14" s="25">
        <f t="shared" si="1"/>
        <v>755.62581849588889</v>
      </c>
      <c r="P14" s="26">
        <f t="shared" si="6"/>
        <v>2.5</v>
      </c>
      <c r="Q14" s="25">
        <f t="shared" si="6"/>
        <v>6.0000000000000036</v>
      </c>
      <c r="R14" s="25">
        <f t="shared" si="2"/>
        <v>135.51469219285289</v>
      </c>
      <c r="S14" s="25">
        <f t="shared" si="3"/>
        <v>106.04723588607462</v>
      </c>
      <c r="T14" s="25">
        <f t="shared" si="4"/>
        <v>119.46282815828111</v>
      </c>
      <c r="U14" s="25">
        <f t="shared" si="7"/>
        <v>126.57827502384389</v>
      </c>
      <c r="V14" s="25">
        <f t="shared" si="5"/>
        <v>148.99760274044704</v>
      </c>
      <c r="W14" s="25">
        <f t="shared" si="8"/>
        <v>145.18739833802599</v>
      </c>
    </row>
    <row r="15" spans="3:23">
      <c r="D15" s="23" t="s">
        <v>1</v>
      </c>
      <c r="E15" s="24">
        <v>2.5</v>
      </c>
      <c r="F15" s="24">
        <v>9.0000000000000036</v>
      </c>
      <c r="G15" s="25">
        <v>83.441214836759315</v>
      </c>
      <c r="H15" s="25">
        <v>154.6736818000725</v>
      </c>
      <c r="I15" s="25">
        <v>-456.87421504286311</v>
      </c>
      <c r="J15" s="25">
        <v>234.52101017278929</v>
      </c>
      <c r="K15" s="25">
        <v>2153.1176658104969</v>
      </c>
      <c r="L15" s="25">
        <v>298.67161639974029</v>
      </c>
      <c r="M15" s="23"/>
      <c r="N15" s="25">
        <f t="shared" ref="N15:N18" si="9">SUM(G15,I15,K15)</f>
        <v>1779.6846656043931</v>
      </c>
      <c r="O15" s="25">
        <f t="shared" ref="O15:O18" si="10">SUM(H15,J15,L15)</f>
        <v>687.86630837260213</v>
      </c>
      <c r="P15" s="26">
        <f t="shared" ref="P15:P18" si="11">E15</f>
        <v>2.5</v>
      </c>
      <c r="Q15" s="25">
        <f t="shared" ref="Q15:Q18" si="12">F15</f>
        <v>9.0000000000000036</v>
      </c>
      <c r="R15" s="25">
        <f t="shared" ref="R15:R18" si="13">E/1000/(1+nu)*(G15+(nu/(1-2*nu))*N15)</f>
        <v>208.99446910054854</v>
      </c>
      <c r="S15" s="25">
        <f t="shared" ref="S15:S18" si="14">E/1000/(1+nu)*(G15+H15+(nu/(1-2*nu))*(N15+O15))-R15</f>
        <v>101.81991653764084</v>
      </c>
      <c r="T15" s="25">
        <f t="shared" ref="T15:T18" si="15">E/1000/(1+nu)*(I15+(nu/(1-2*nu))*N15)</f>
        <v>116.12775458998841</v>
      </c>
      <c r="U15" s="25">
        <f t="shared" ref="U15:U18" si="16">E/1000/(1+nu)*(I15+J15+(nu/(1-2*nu))*(N15+O15))-T15</f>
        <v>115.54367610170154</v>
      </c>
      <c r="V15" s="25">
        <f t="shared" ref="V15:V18" si="17">E/1000/(1+nu)*(K15+(nu/(1-2*nu))*N15)</f>
        <v>564.72010911165967</v>
      </c>
      <c r="W15" s="25">
        <f t="shared" ref="W15:W18" si="18">E/1000/(1+nu)*(K15+L15+(nu/(1-2*nu))*(N15+O15))-V15</f>
        <v>126.56956154695877</v>
      </c>
    </row>
    <row r="16" spans="3:23">
      <c r="D16" s="23" t="s">
        <v>1</v>
      </c>
      <c r="E16" s="24">
        <v>2.5</v>
      </c>
      <c r="F16" s="24">
        <v>12.000000000000004</v>
      </c>
      <c r="G16" s="25">
        <v>-715.7338752325893</v>
      </c>
      <c r="H16" s="25">
        <v>162.4332908822646</v>
      </c>
      <c r="I16" s="25">
        <v>-467.98062020848488</v>
      </c>
      <c r="J16" s="25">
        <v>200.12010104132253</v>
      </c>
      <c r="K16" s="25">
        <v>2193.8288301875987</v>
      </c>
      <c r="L16" s="25">
        <v>265.72975194826904</v>
      </c>
      <c r="M16" s="23"/>
      <c r="N16" s="25">
        <f t="shared" si="9"/>
        <v>1010.1143347465245</v>
      </c>
      <c r="O16" s="25">
        <f t="shared" si="10"/>
        <v>628.28314387185617</v>
      </c>
      <c r="P16" s="26">
        <f t="shared" si="11"/>
        <v>2.5</v>
      </c>
      <c r="Q16" s="25">
        <f t="shared" si="12"/>
        <v>12.000000000000004</v>
      </c>
      <c r="R16" s="25">
        <f t="shared" si="13"/>
        <v>-12.535504442700145</v>
      </c>
      <c r="S16" s="25">
        <f t="shared" si="14"/>
        <v>96.63669073137352</v>
      </c>
      <c r="T16" s="25">
        <f t="shared" si="15"/>
        <v>30.047086264567803</v>
      </c>
      <c r="U16" s="25">
        <f t="shared" si="16"/>
        <v>103.11411122746159</v>
      </c>
      <c r="V16" s="25">
        <f t="shared" si="17"/>
        <v>487.54558555139465</v>
      </c>
      <c r="W16" s="25">
        <f t="shared" si="18"/>
        <v>114.3907699770931</v>
      </c>
    </row>
    <row r="17" spans="4:23">
      <c r="D17" s="23" t="s">
        <v>1</v>
      </c>
      <c r="E17" s="24">
        <v>2.5</v>
      </c>
      <c r="F17" s="24">
        <v>16.000000000000004</v>
      </c>
      <c r="G17" s="25">
        <v>239.75714263153608</v>
      </c>
      <c r="H17" s="25">
        <v>112.55350768428744</v>
      </c>
      <c r="I17" s="25">
        <v>142.49067476105228</v>
      </c>
      <c r="J17" s="25">
        <v>214.51419336945372</v>
      </c>
      <c r="K17" s="25">
        <v>530.51122625707978</v>
      </c>
      <c r="L17" s="25">
        <v>317.53721186506004</v>
      </c>
      <c r="M17" s="23"/>
      <c r="N17" s="25">
        <f t="shared" si="9"/>
        <v>912.75904364966811</v>
      </c>
      <c r="O17" s="25">
        <f t="shared" si="10"/>
        <v>644.60491291880123</v>
      </c>
      <c r="P17" s="26">
        <f t="shared" si="11"/>
        <v>2.5</v>
      </c>
      <c r="Q17" s="25">
        <f t="shared" si="12"/>
        <v>16.000000000000004</v>
      </c>
      <c r="R17" s="25">
        <f t="shared" si="13"/>
        <v>141.04127928897773</v>
      </c>
      <c r="S17" s="25">
        <f t="shared" si="14"/>
        <v>89.848796483730808</v>
      </c>
      <c r="T17" s="25">
        <f t="shared" si="15"/>
        <v>124.3236051237383</v>
      </c>
      <c r="U17" s="25">
        <f t="shared" si="16"/>
        <v>107.37328933586875</v>
      </c>
      <c r="V17" s="25">
        <f t="shared" si="17"/>
        <v>191.01463741211805</v>
      </c>
      <c r="W17" s="25">
        <f t="shared" si="18"/>
        <v>125.08037063980109</v>
      </c>
    </row>
    <row r="18" spans="4:23">
      <c r="D18" s="23" t="s">
        <v>1</v>
      </c>
      <c r="E18" s="24">
        <v>2.5</v>
      </c>
      <c r="F18" s="24">
        <v>24.000000000000004</v>
      </c>
      <c r="G18" s="25">
        <v>291.92246340614139</v>
      </c>
      <c r="H18" s="25">
        <v>126.11390990536194</v>
      </c>
      <c r="I18" s="25">
        <v>386.96055666714449</v>
      </c>
      <c r="J18" s="25">
        <v>201.68500578882492</v>
      </c>
      <c r="K18" s="25">
        <v>-462.75707378109865</v>
      </c>
      <c r="L18" s="25">
        <v>243.65439588250149</v>
      </c>
      <c r="M18" s="23"/>
      <c r="N18" s="25">
        <f t="shared" si="9"/>
        <v>216.12594629218728</v>
      </c>
      <c r="O18" s="25">
        <f t="shared" si="10"/>
        <v>571.45331157668829</v>
      </c>
      <c r="P18" s="26">
        <f t="shared" si="11"/>
        <v>2.5</v>
      </c>
      <c r="Q18" s="25">
        <f t="shared" si="12"/>
        <v>24.000000000000004</v>
      </c>
      <c r="R18" s="25">
        <f t="shared" si="13"/>
        <v>73.812948773638539</v>
      </c>
      <c r="S18" s="25">
        <f t="shared" si="14"/>
        <v>84.178534218684376</v>
      </c>
      <c r="T18" s="25">
        <f t="shared" si="15"/>
        <v>90.147621052873447</v>
      </c>
      <c r="U18" s="25">
        <f t="shared" si="16"/>
        <v>97.167316323654589</v>
      </c>
      <c r="V18" s="25">
        <f t="shared" si="17"/>
        <v>-55.897596680418339</v>
      </c>
      <c r="W18" s="25">
        <f t="shared" si="18"/>
        <v>104.38080524600522</v>
      </c>
    </row>
    <row r="19" spans="4:23">
      <c r="F19"/>
    </row>
    <row r="20" spans="4:23">
      <c r="F20"/>
    </row>
    <row r="21" spans="4:23">
      <c r="F21"/>
    </row>
    <row r="22" spans="4:23">
      <c r="F22"/>
    </row>
    <row r="23" spans="4:23">
      <c r="F23"/>
    </row>
    <row r="24" spans="4:23">
      <c r="F24"/>
    </row>
    <row r="25" spans="4:23">
      <c r="F25"/>
    </row>
    <row r="26" spans="4:23">
      <c r="F26"/>
    </row>
    <row r="27" spans="4:23">
      <c r="F27"/>
    </row>
    <row r="28" spans="4:23">
      <c r="F28"/>
    </row>
    <row r="29" spans="4:23">
      <c r="F29"/>
    </row>
    <row r="30" spans="4:23">
      <c r="F30"/>
    </row>
    <row r="31" spans="4:23">
      <c r="F31"/>
    </row>
    <row r="32" spans="4:23">
      <c r="F32"/>
    </row>
    <row r="33" spans="6:42">
      <c r="F33"/>
    </row>
    <row r="34" spans="6:42">
      <c r="F34"/>
      <c r="Q34" t="s">
        <v>28</v>
      </c>
      <c r="R34" t="s">
        <v>26</v>
      </c>
      <c r="S34" t="s">
        <v>27</v>
      </c>
      <c r="T34" t="s">
        <v>25</v>
      </c>
    </row>
    <row r="35" spans="6:42">
      <c r="F35"/>
      <c r="Q35" s="1">
        <v>-16</v>
      </c>
      <c r="R35" s="1">
        <v>-37.905185651903103</v>
      </c>
      <c r="S35" s="1">
        <v>-1.8367772483453955</v>
      </c>
      <c r="T35" s="1">
        <v>43.173737148911883</v>
      </c>
    </row>
    <row r="36" spans="6:42">
      <c r="F36"/>
      <c r="Q36" s="1">
        <v>-12</v>
      </c>
      <c r="R36" s="1">
        <v>30.02167725818866</v>
      </c>
      <c r="S36" s="1">
        <v>36.764159347490029</v>
      </c>
      <c r="T36" s="1">
        <v>608.09516172339636</v>
      </c>
    </row>
    <row r="37" spans="6:42">
      <c r="F37"/>
      <c r="Q37" s="1">
        <v>-9</v>
      </c>
      <c r="R37" s="1">
        <v>114.63908668686923</v>
      </c>
      <c r="S37" s="1">
        <v>20.003284833564095</v>
      </c>
      <c r="T37" s="1">
        <v>435.20916771684284</v>
      </c>
    </row>
    <row r="38" spans="6:42">
      <c r="F38"/>
      <c r="Q38" s="1">
        <v>-6</v>
      </c>
      <c r="R38" s="1">
        <v>-19.549985690517687</v>
      </c>
      <c r="S38" s="1">
        <v>-85.250549836752782</v>
      </c>
      <c r="T38" s="1">
        <v>220.04264826677033</v>
      </c>
    </row>
    <row r="39" spans="6:42">
      <c r="F39"/>
      <c r="Q39" s="1">
        <v>-3</v>
      </c>
      <c r="R39" s="1">
        <v>-47.307782871451593</v>
      </c>
      <c r="S39" s="1">
        <v>-47.595419338818118</v>
      </c>
      <c r="T39" s="1">
        <v>141.12527125485778</v>
      </c>
    </row>
    <row r="40" spans="6:42">
      <c r="F40"/>
      <c r="Q40" s="1">
        <v>0</v>
      </c>
      <c r="R40" s="1">
        <v>-43.952098899509977</v>
      </c>
      <c r="S40" s="1">
        <v>-30.863439046161293</v>
      </c>
      <c r="T40" s="1">
        <v>143.60979509506734</v>
      </c>
    </row>
    <row r="41" spans="6:42">
      <c r="F41"/>
      <c r="Q41" s="1">
        <v>3</v>
      </c>
      <c r="R41" s="1">
        <v>-39.589660550532265</v>
      </c>
      <c r="S41" s="1">
        <v>-58.71597837863937</v>
      </c>
      <c r="T41" s="1">
        <v>156.79853547369805</v>
      </c>
    </row>
    <row r="42" spans="6:42">
      <c r="F42"/>
      <c r="Q42" s="1">
        <v>6</v>
      </c>
      <c r="R42" s="1">
        <v>-45.674733241917593</v>
      </c>
      <c r="S42" s="1">
        <v>-131.91374016231595</v>
      </c>
      <c r="T42" s="1">
        <v>185.23967750413462</v>
      </c>
    </row>
    <row r="43" spans="6:42">
      <c r="F43"/>
      <c r="Q43" s="1">
        <v>9</v>
      </c>
      <c r="R43" s="1">
        <v>86.631038172267651</v>
      </c>
      <c r="S43" s="1">
        <v>6.2240924247596903</v>
      </c>
      <c r="T43" s="1">
        <v>419.25313860581053</v>
      </c>
    </row>
    <row r="44" spans="6:42">
      <c r="F44"/>
      <c r="Q44" s="1">
        <v>12</v>
      </c>
      <c r="R44" s="1">
        <v>9.7334310823275008</v>
      </c>
      <c r="S44" s="1">
        <v>11.311047311821124</v>
      </c>
      <c r="T44" s="1">
        <v>615.51282615488628</v>
      </c>
    </row>
    <row r="45" spans="6:42">
      <c r="F45"/>
      <c r="Q45" s="1">
        <v>16</v>
      </c>
      <c r="R45" s="1">
        <v>-15.906744915042392</v>
      </c>
      <c r="S45" s="1">
        <v>6.0782116171383898</v>
      </c>
      <c r="T45" s="1">
        <v>92.809466063778842</v>
      </c>
      <c r="AP45" t="s">
        <v>21</v>
      </c>
    </row>
    <row r="46" spans="6:42">
      <c r="F46"/>
    </row>
    <row r="47" spans="6:42">
      <c r="F47"/>
    </row>
    <row r="48" spans="6:42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5:19">
      <c r="F65"/>
    </row>
    <row r="66" spans="5:19">
      <c r="F66"/>
    </row>
    <row r="67" spans="5:19">
      <c r="F67"/>
    </row>
    <row r="68" spans="5:19">
      <c r="E68" s="3"/>
      <c r="G68" s="3"/>
      <c r="H68" s="3"/>
      <c r="I68" s="2"/>
      <c r="J68" s="2"/>
      <c r="K68" s="2"/>
      <c r="L68" s="2"/>
      <c r="N68" s="2"/>
      <c r="O68" s="2"/>
      <c r="P68" s="6"/>
      <c r="Q68" s="2"/>
      <c r="R68" s="3"/>
      <c r="S68" s="2"/>
    </row>
  </sheetData>
  <mergeCells count="9">
    <mergeCell ref="C4:D4"/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topLeftCell="BH1" workbookViewId="0">
      <selection activeCell="W75" sqref="R65:W75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4:23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4:23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3" spans="4:23">
      <c r="R3">
        <f>(2*G*G7+Q2*N7)/1000</f>
        <v>140.15663060902722</v>
      </c>
      <c r="S3">
        <f>(2*G*(G7+H7)+Q2*(N7+O7))/1000-R7</f>
        <v>78.294645522985547</v>
      </c>
    </row>
    <row r="4" spans="4:23">
      <c r="D4" s="20" t="s">
        <v>24</v>
      </c>
      <c r="G4" s="32" t="s">
        <v>10</v>
      </c>
      <c r="H4" s="32"/>
      <c r="I4" s="32"/>
      <c r="J4" s="32"/>
      <c r="K4" s="32"/>
      <c r="L4" s="32"/>
      <c r="R4" s="31" t="s">
        <v>11</v>
      </c>
      <c r="S4" s="31"/>
      <c r="T4" s="31"/>
      <c r="U4" s="31"/>
      <c r="V4" s="31"/>
      <c r="W4" s="31"/>
    </row>
    <row r="5" spans="4:23">
      <c r="D5" s="4" t="s">
        <v>34</v>
      </c>
      <c r="G5" s="30" t="s">
        <v>8</v>
      </c>
      <c r="H5" s="30"/>
      <c r="I5" s="30" t="s">
        <v>7</v>
      </c>
      <c r="J5" s="30"/>
      <c r="K5" s="30" t="s">
        <v>9</v>
      </c>
      <c r="L5" s="30"/>
      <c r="N5" s="10" t="s">
        <v>17</v>
      </c>
      <c r="O5" s="10" t="s">
        <v>18</v>
      </c>
      <c r="P5" s="4"/>
      <c r="Q5" s="4"/>
      <c r="R5" s="30" t="s">
        <v>8</v>
      </c>
      <c r="S5" s="30"/>
      <c r="T5" s="30" t="s">
        <v>7</v>
      </c>
      <c r="U5" s="30"/>
      <c r="V5" s="30" t="s">
        <v>9</v>
      </c>
      <c r="W5" s="30"/>
    </row>
    <row r="6" spans="4:23">
      <c r="D6" s="10" t="s">
        <v>2</v>
      </c>
      <c r="E6" s="10" t="s">
        <v>3</v>
      </c>
      <c r="F6" s="10" t="s">
        <v>4</v>
      </c>
      <c r="G6" s="10" t="s">
        <v>5</v>
      </c>
      <c r="H6" s="10" t="s">
        <v>6</v>
      </c>
      <c r="I6" s="10" t="s">
        <v>5</v>
      </c>
      <c r="J6" s="10" t="s">
        <v>6</v>
      </c>
      <c r="K6" s="10" t="s">
        <v>5</v>
      </c>
      <c r="L6" s="10" t="s">
        <v>6</v>
      </c>
      <c r="N6" s="3"/>
      <c r="O6" s="3"/>
      <c r="P6" s="10" t="s">
        <v>3</v>
      </c>
      <c r="Q6" s="10" t="s">
        <v>4</v>
      </c>
      <c r="R6" s="10" t="s">
        <v>15</v>
      </c>
      <c r="S6" s="10" t="s">
        <v>16</v>
      </c>
      <c r="T6" s="10" t="s">
        <v>15</v>
      </c>
      <c r="U6" s="10" t="s">
        <v>16</v>
      </c>
      <c r="V6" s="10" t="s">
        <v>15</v>
      </c>
      <c r="W6" s="10" t="s">
        <v>16</v>
      </c>
    </row>
    <row r="7" spans="4:23">
      <c r="D7" s="3" t="s">
        <v>1</v>
      </c>
      <c r="E7" s="3">
        <v>0.15</v>
      </c>
      <c r="F7" s="3">
        <v>-24</v>
      </c>
      <c r="G7" s="2">
        <v>1145.6020371669897</v>
      </c>
      <c r="H7" s="2">
        <v>113.20291885416373</v>
      </c>
      <c r="I7" s="2">
        <v>-630.36182815050211</v>
      </c>
      <c r="J7" s="2">
        <v>195.0943195648116</v>
      </c>
      <c r="K7" s="2">
        <v>-1034.0399304249365</v>
      </c>
      <c r="L7" s="2">
        <v>229.64921959177821</v>
      </c>
      <c r="N7" s="2">
        <f>SUM(G7,I7,K7)</f>
        <v>-518.79972140844893</v>
      </c>
      <c r="O7" s="2">
        <f>SUM(H7,J7,L7)</f>
        <v>537.94645801075353</v>
      </c>
      <c r="P7" s="6">
        <f>E7</f>
        <v>0.15</v>
      </c>
      <c r="Q7" s="2">
        <f>F7</f>
        <v>-24</v>
      </c>
      <c r="R7" s="2">
        <f t="shared" ref="R7:R41" si="0">E/1000/(1+nu)*(G7+(nu/(1-2*nu))*N7)</f>
        <v>140.15663060902725</v>
      </c>
      <c r="S7" s="2">
        <f t="shared" ref="S7:S41" si="1">E/1000/(1+nu)*(G7+H7+(nu/(1-2*nu))*(N7+O7))-R7</f>
        <v>78.294645522985576</v>
      </c>
      <c r="T7" s="2">
        <f t="shared" ref="T7:T41" si="2">E/1000/(1+nu)*(I7+(nu/(1-2*nu))*N7)</f>
        <v>-165.08715874241665</v>
      </c>
      <c r="U7" s="2">
        <f t="shared" ref="U7:U38" si="3">E/1000/(1+nu)*(I7+J7+(nu/(1-2*nu))*(N7+O7))-T7</f>
        <v>92.369730020128159</v>
      </c>
      <c r="V7" s="2">
        <f t="shared" ref="V7:V41" si="4">E/1000/(1+nu)*(K7+(nu/(1-2*nu))*N7)</f>
        <v>-234.46933257083506</v>
      </c>
      <c r="W7" s="2">
        <f t="shared" ref="W7:W38" si="5">E/1000/(1+nu)*(K7+L7+(nu/(1-2*nu))*(N7+O7))-V7</f>
        <v>98.308853462263045</v>
      </c>
    </row>
    <row r="8" spans="4:23">
      <c r="D8" s="3" t="s">
        <v>1</v>
      </c>
      <c r="E8" s="3">
        <v>0.15</v>
      </c>
      <c r="F8" s="3">
        <v>-16</v>
      </c>
      <c r="G8" s="2">
        <v>550.15978617077951</v>
      </c>
      <c r="H8" s="2">
        <v>107.62076717020136</v>
      </c>
      <c r="I8" s="2">
        <v>-650.73504711162786</v>
      </c>
      <c r="J8" s="2">
        <v>191.43808141838235</v>
      </c>
      <c r="K8" s="2">
        <v>525.92905982791581</v>
      </c>
      <c r="L8" s="2">
        <v>300.69246810075674</v>
      </c>
      <c r="N8" s="2">
        <f t="shared" ref="N8:O41" si="6">SUM(G8,I8,K8)</f>
        <v>425.35379888706746</v>
      </c>
      <c r="O8" s="2">
        <f t="shared" si="6"/>
        <v>599.75131668934046</v>
      </c>
      <c r="P8" s="6">
        <f t="shared" ref="P8:Q41" si="7">E8</f>
        <v>0.15</v>
      </c>
      <c r="Q8" s="2">
        <f t="shared" si="7"/>
        <v>-16</v>
      </c>
      <c r="R8" s="2">
        <f t="shared" si="0"/>
        <v>141.08178500137575</v>
      </c>
      <c r="S8" s="2">
        <f t="shared" si="1"/>
        <v>84.095119620275</v>
      </c>
      <c r="T8" s="2">
        <f t="shared" si="2"/>
        <v>-65.322014469038024</v>
      </c>
      <c r="U8" s="2">
        <f t="shared" si="3"/>
        <v>98.501220506681108</v>
      </c>
      <c r="V8" s="2">
        <f t="shared" si="4"/>
        <v>136.91712891119604</v>
      </c>
      <c r="W8" s="2">
        <f t="shared" si="5"/>
        <v>117.27931821771423</v>
      </c>
    </row>
    <row r="9" spans="4:23">
      <c r="D9" s="3" t="s">
        <v>1</v>
      </c>
      <c r="E9" s="3">
        <v>0.15</v>
      </c>
      <c r="F9" s="3">
        <v>-15</v>
      </c>
      <c r="G9" s="2">
        <v>507.95521966695947</v>
      </c>
      <c r="H9" s="2">
        <v>97.428843222720616</v>
      </c>
      <c r="I9" s="2">
        <v>-492.75482115290151</v>
      </c>
      <c r="J9" s="2">
        <v>203.6690689794446</v>
      </c>
      <c r="K9" s="2">
        <v>941.78681111631329</v>
      </c>
      <c r="L9" s="2">
        <v>249.22810206698375</v>
      </c>
      <c r="N9" s="2">
        <f t="shared" si="6"/>
        <v>956.98720963037124</v>
      </c>
      <c r="O9" s="2">
        <f t="shared" si="6"/>
        <v>550.32601426914903</v>
      </c>
      <c r="P9" s="6">
        <f t="shared" si="7"/>
        <v>0.15</v>
      </c>
      <c r="Q9" s="2">
        <f t="shared" si="7"/>
        <v>-15</v>
      </c>
      <c r="R9" s="2">
        <f t="shared" si="0"/>
        <v>191.97527943358051</v>
      </c>
      <c r="S9" s="2">
        <f t="shared" si="1"/>
        <v>76.93749023959333</v>
      </c>
      <c r="T9" s="2">
        <f t="shared" si="2"/>
        <v>19.978241167666919</v>
      </c>
      <c r="U9" s="2">
        <f t="shared" si="3"/>
        <v>95.197529041530245</v>
      </c>
      <c r="V9" s="2">
        <f t="shared" si="4"/>
        <v>266.5400842139382</v>
      </c>
      <c r="W9" s="2">
        <f t="shared" si="5"/>
        <v>103.02798785345101</v>
      </c>
    </row>
    <row r="10" spans="4:23">
      <c r="D10" s="3" t="s">
        <v>1</v>
      </c>
      <c r="E10" s="3">
        <v>0.15</v>
      </c>
      <c r="F10" s="3">
        <v>-14</v>
      </c>
      <c r="G10" s="2">
        <v>301.19242697157392</v>
      </c>
      <c r="H10" s="2">
        <v>92.942170754063284</v>
      </c>
      <c r="I10" s="2">
        <v>-945.46710697697529</v>
      </c>
      <c r="J10" s="2">
        <v>225.34049918000824</v>
      </c>
      <c r="K10" s="2">
        <v>1884.7893534564796</v>
      </c>
      <c r="L10" s="2">
        <v>229.1866865274983</v>
      </c>
      <c r="N10" s="2">
        <f t="shared" si="6"/>
        <v>1240.5146734510781</v>
      </c>
      <c r="O10" s="2">
        <f t="shared" si="6"/>
        <v>547.46935646156976</v>
      </c>
      <c r="P10" s="6">
        <f t="shared" si="7"/>
        <v>0.15</v>
      </c>
      <c r="Q10" s="2">
        <f t="shared" si="7"/>
        <v>-14</v>
      </c>
      <c r="R10" s="2">
        <f t="shared" si="0"/>
        <v>187.44874079445097</v>
      </c>
      <c r="S10" s="2">
        <f t="shared" si="1"/>
        <v>75.853896461338849</v>
      </c>
      <c r="T10" s="2">
        <f t="shared" si="2"/>
        <v>-26.820866602955938</v>
      </c>
      <c r="U10" s="2">
        <f t="shared" si="3"/>
        <v>98.609859159548137</v>
      </c>
      <c r="V10" s="2">
        <f t="shared" si="4"/>
        <v>459.62946253404414</v>
      </c>
      <c r="W10" s="2">
        <f t="shared" si="5"/>
        <v>99.27092260989798</v>
      </c>
    </row>
    <row r="11" spans="4:23">
      <c r="D11" s="3" t="s">
        <v>1</v>
      </c>
      <c r="E11" s="3">
        <v>0.15</v>
      </c>
      <c r="F11" s="3">
        <v>-13</v>
      </c>
      <c r="G11" s="2">
        <v>86.932618349722944</v>
      </c>
      <c r="H11" s="2">
        <v>89.783116131025011</v>
      </c>
      <c r="I11" s="2">
        <v>-834.4748957195601</v>
      </c>
      <c r="J11" s="2">
        <v>230.72410170069543</v>
      </c>
      <c r="K11" s="2">
        <v>2359.3133047465458</v>
      </c>
      <c r="L11" s="2">
        <v>316.02229548681817</v>
      </c>
      <c r="N11" s="2">
        <f t="shared" si="6"/>
        <v>1611.7710273767086</v>
      </c>
      <c r="O11" s="2">
        <f t="shared" si="6"/>
        <v>636.52951331853865</v>
      </c>
      <c r="P11" s="6">
        <f t="shared" si="7"/>
        <v>0.15</v>
      </c>
      <c r="Q11" s="2">
        <f t="shared" si="7"/>
        <v>-13</v>
      </c>
      <c r="R11" s="2">
        <f t="shared" si="0"/>
        <v>191.22899989818617</v>
      </c>
      <c r="S11" s="2">
        <f t="shared" si="1"/>
        <v>85.051888604235074</v>
      </c>
      <c r="T11" s="2">
        <f t="shared" si="2"/>
        <v>32.862083417528126</v>
      </c>
      <c r="U11" s="2">
        <f t="shared" si="3"/>
        <v>109.27612049902221</v>
      </c>
      <c r="V11" s="2">
        <f t="shared" si="4"/>
        <v>581.79443037264002</v>
      </c>
      <c r="W11" s="2">
        <f t="shared" si="5"/>
        <v>123.93674755601216</v>
      </c>
    </row>
    <row r="12" spans="4:23">
      <c r="D12" s="3" t="s">
        <v>1</v>
      </c>
      <c r="E12" s="3">
        <v>0.15</v>
      </c>
      <c r="F12" s="3">
        <v>-12</v>
      </c>
      <c r="G12" s="2">
        <v>-12.915264796125529</v>
      </c>
      <c r="H12" s="2">
        <v>97.153609258043218</v>
      </c>
      <c r="I12" s="2">
        <v>-1297.5696275804366</v>
      </c>
      <c r="J12" s="2">
        <v>216.12834116425188</v>
      </c>
      <c r="K12" s="2">
        <v>2300.8692182503164</v>
      </c>
      <c r="L12" s="2">
        <v>319.02323474045215</v>
      </c>
      <c r="N12" s="2">
        <f t="shared" si="6"/>
        <v>990.38432587375428</v>
      </c>
      <c r="O12" s="2">
        <f t="shared" si="6"/>
        <v>632.30518516274719</v>
      </c>
      <c r="P12" s="6">
        <f t="shared" si="7"/>
        <v>0.15</v>
      </c>
      <c r="Q12" s="2">
        <f t="shared" si="7"/>
        <v>-12</v>
      </c>
      <c r="R12" s="2">
        <f t="shared" si="0"/>
        <v>106.10347450560782</v>
      </c>
      <c r="S12" s="2">
        <f t="shared" si="1"/>
        <v>85.856656218401653</v>
      </c>
      <c r="T12" s="2">
        <f t="shared" si="2"/>
        <v>-114.69649409794566</v>
      </c>
      <c r="U12" s="2">
        <f t="shared" si="3"/>
        <v>106.30543826478127</v>
      </c>
      <c r="V12" s="2">
        <f t="shared" si="4"/>
        <v>503.78518252921504</v>
      </c>
      <c r="W12" s="2">
        <f t="shared" si="5"/>
        <v>123.99049809819064</v>
      </c>
    </row>
    <row r="13" spans="4:23">
      <c r="D13" s="3" t="s">
        <v>1</v>
      </c>
      <c r="E13" s="3">
        <v>0.15</v>
      </c>
      <c r="F13" s="3">
        <v>-11</v>
      </c>
      <c r="G13" s="2">
        <v>425.72683883683601</v>
      </c>
      <c r="H13" s="2">
        <v>117.56038726447173</v>
      </c>
      <c r="I13" s="2">
        <v>-1014.2269882263048</v>
      </c>
      <c r="J13" s="2">
        <v>210.67368936779894</v>
      </c>
      <c r="K13" s="2">
        <v>2384.8802882919613</v>
      </c>
      <c r="L13" s="2">
        <v>334.06231061785138</v>
      </c>
      <c r="N13" s="2">
        <f t="shared" si="6"/>
        <v>1796.3801389024925</v>
      </c>
      <c r="O13" s="2">
        <f t="shared" si="6"/>
        <v>662.29638725012205</v>
      </c>
      <c r="P13" s="6">
        <f t="shared" si="7"/>
        <v>0.15</v>
      </c>
      <c r="Q13" s="2">
        <f t="shared" si="7"/>
        <v>-11</v>
      </c>
      <c r="R13" s="2">
        <f t="shared" si="0"/>
        <v>269.65087811754131</v>
      </c>
      <c r="S13" s="2">
        <f t="shared" si="1"/>
        <v>92.644358916563192</v>
      </c>
      <c r="T13" s="2">
        <f t="shared" si="2"/>
        <v>22.158814091064023</v>
      </c>
      <c r="U13" s="2">
        <f t="shared" si="3"/>
        <v>108.64820771557251</v>
      </c>
      <c r="V13" s="2">
        <f t="shared" si="4"/>
        <v>606.38037724264109</v>
      </c>
      <c r="W13" s="2">
        <f t="shared" si="5"/>
        <v>129.85562699292518</v>
      </c>
    </row>
    <row r="14" spans="4:23">
      <c r="D14" s="3" t="s">
        <v>35</v>
      </c>
      <c r="E14" s="3">
        <v>0.15</v>
      </c>
      <c r="F14" s="3">
        <v>-10</v>
      </c>
      <c r="G14" s="2">
        <v>-51.091126790831055</v>
      </c>
      <c r="H14" s="2">
        <v>121.14858675829632</v>
      </c>
      <c r="I14" s="2">
        <v>-1149.6273816774333</v>
      </c>
      <c r="J14" s="2">
        <v>238.11674365712577</v>
      </c>
      <c r="K14" s="2">
        <v>1403.6876303427905</v>
      </c>
      <c r="L14" s="2">
        <v>267.68314152728271</v>
      </c>
      <c r="N14" s="2">
        <f t="shared" si="6"/>
        <v>202.96912187452608</v>
      </c>
      <c r="O14" s="2">
        <f t="shared" si="6"/>
        <v>626.94847194270483</v>
      </c>
      <c r="P14" s="6">
        <f t="shared" si="7"/>
        <v>0.15</v>
      </c>
      <c r="Q14" s="2">
        <f t="shared" si="7"/>
        <v>-10</v>
      </c>
      <c r="R14" s="2">
        <f t="shared" si="0"/>
        <v>13.418460287852206</v>
      </c>
      <c r="S14" s="2">
        <f t="shared" si="1"/>
        <v>89.394902467815513</v>
      </c>
      <c r="T14" s="2">
        <f t="shared" si="2"/>
        <v>-175.39245852078255</v>
      </c>
      <c r="U14" s="2">
        <f t="shared" si="3"/>
        <v>109.49880443480184</v>
      </c>
      <c r="V14" s="2">
        <f t="shared" si="4"/>
        <v>263.45855917019338</v>
      </c>
      <c r="W14" s="2">
        <f t="shared" si="5"/>
        <v>114.58052906873507</v>
      </c>
    </row>
    <row r="15" spans="4:23">
      <c r="D15" s="3" t="s">
        <v>0</v>
      </c>
      <c r="E15" s="3">
        <v>0.15</v>
      </c>
      <c r="F15" s="3">
        <v>-9</v>
      </c>
      <c r="G15" s="2">
        <v>880.10537677912771</v>
      </c>
      <c r="H15" s="2">
        <v>122.57290643641352</v>
      </c>
      <c r="I15" s="2">
        <v>-1365.9388746973912</v>
      </c>
      <c r="J15" s="2">
        <v>244.23039042832283</v>
      </c>
      <c r="K15" s="2">
        <v>757.48716096845226</v>
      </c>
      <c r="L15" s="2">
        <v>188.49961895840283</v>
      </c>
      <c r="N15" s="2">
        <f t="shared" si="6"/>
        <v>271.65366305018881</v>
      </c>
      <c r="O15" s="2">
        <f t="shared" si="6"/>
        <v>555.30291582313919</v>
      </c>
      <c r="P15" s="6">
        <f t="shared" si="7"/>
        <v>0.15</v>
      </c>
      <c r="Q15" s="2">
        <f t="shared" si="7"/>
        <v>-9</v>
      </c>
      <c r="R15" s="2">
        <f t="shared" si="0"/>
        <v>180.98023103002697</v>
      </c>
      <c r="S15" s="2">
        <f t="shared" si="1"/>
        <v>81.803474711914419</v>
      </c>
      <c r="T15" s="2">
        <f t="shared" si="2"/>
        <v>-205.05862469249971</v>
      </c>
      <c r="U15" s="2">
        <f t="shared" si="3"/>
        <v>102.71335477302385</v>
      </c>
      <c r="V15" s="2">
        <f t="shared" si="4"/>
        <v>159.90522518756714</v>
      </c>
      <c r="W15" s="2">
        <f t="shared" si="5"/>
        <v>93.134628426631338</v>
      </c>
    </row>
    <row r="16" spans="4:23">
      <c r="D16" s="3" t="s">
        <v>0</v>
      </c>
      <c r="E16" s="3">
        <v>0.15</v>
      </c>
      <c r="F16" s="3">
        <v>-8</v>
      </c>
      <c r="G16" s="2">
        <v>623.37192960300388</v>
      </c>
      <c r="H16" s="2">
        <v>111.90081470539781</v>
      </c>
      <c r="I16" s="2">
        <v>-1029.404069052347</v>
      </c>
      <c r="J16" s="2">
        <v>216.42173094611974</v>
      </c>
      <c r="K16" s="2">
        <v>753.25346885990496</v>
      </c>
      <c r="L16" s="2">
        <v>262.53740153814283</v>
      </c>
      <c r="N16" s="2">
        <f t="shared" si="6"/>
        <v>347.22132941056179</v>
      </c>
      <c r="O16" s="2">
        <f t="shared" si="6"/>
        <v>590.85994718966037</v>
      </c>
      <c r="P16" s="6">
        <f t="shared" si="7"/>
        <v>0.15</v>
      </c>
      <c r="Q16" s="2">
        <f t="shared" si="7"/>
        <v>-8</v>
      </c>
      <c r="R16" s="2">
        <f t="shared" si="0"/>
        <v>145.11938330479649</v>
      </c>
      <c r="S16" s="2">
        <f t="shared" si="1"/>
        <v>83.858259251359357</v>
      </c>
      <c r="T16" s="2">
        <f t="shared" si="2"/>
        <v>-138.95149146409193</v>
      </c>
      <c r="U16" s="2">
        <f t="shared" si="3"/>
        <v>101.82279173023342</v>
      </c>
      <c r="V16" s="2">
        <f t="shared" si="4"/>
        <v>167.44277286457634</v>
      </c>
      <c r="W16" s="2">
        <f t="shared" si="5"/>
        <v>109.74892261323743</v>
      </c>
    </row>
    <row r="17" spans="4:23">
      <c r="D17" s="3" t="s">
        <v>0</v>
      </c>
      <c r="E17" s="3">
        <v>0.15</v>
      </c>
      <c r="F17" s="3">
        <v>-7</v>
      </c>
      <c r="G17" s="2">
        <v>637.27106800150568</v>
      </c>
      <c r="H17" s="2">
        <v>122.13193316688489</v>
      </c>
      <c r="I17" s="2">
        <v>-436.3056700513909</v>
      </c>
      <c r="J17" s="2">
        <v>215.28259846350176</v>
      </c>
      <c r="K17" s="2">
        <v>938.86590299912723</v>
      </c>
      <c r="L17" s="2">
        <v>351.42600593479983</v>
      </c>
      <c r="N17" s="2">
        <f t="shared" si="6"/>
        <v>1139.8313009492419</v>
      </c>
      <c r="O17" s="2">
        <f t="shared" si="6"/>
        <v>688.84053756518642</v>
      </c>
      <c r="P17" s="6">
        <f t="shared" si="7"/>
        <v>0.15</v>
      </c>
      <c r="Q17" s="2">
        <f t="shared" si="7"/>
        <v>-7</v>
      </c>
      <c r="R17" s="2">
        <f t="shared" si="0"/>
        <v>234.20001335408213</v>
      </c>
      <c r="S17" s="2">
        <f t="shared" si="1"/>
        <v>96.333359809250652</v>
      </c>
      <c r="T17" s="2">
        <f t="shared" si="2"/>
        <v>49.679011501240538</v>
      </c>
      <c r="U17" s="2">
        <f t="shared" si="3"/>
        <v>112.34363040710666</v>
      </c>
      <c r="V17" s="2">
        <f t="shared" si="4"/>
        <v>286.03662561929832</v>
      </c>
      <c r="W17" s="2">
        <f t="shared" si="5"/>
        <v>135.74327856623609</v>
      </c>
    </row>
    <row r="18" spans="4:23">
      <c r="D18" s="3" t="s">
        <v>0</v>
      </c>
      <c r="E18" s="3">
        <v>0.15</v>
      </c>
      <c r="F18" s="3">
        <v>-6</v>
      </c>
      <c r="G18" s="2">
        <v>391.2526814956401</v>
      </c>
      <c r="H18" s="2">
        <v>107.87997523154576</v>
      </c>
      <c r="I18" s="2">
        <v>23.128184269512417</v>
      </c>
      <c r="J18" s="2">
        <v>231.62914678610929</v>
      </c>
      <c r="K18" s="2">
        <v>722.26682495357329</v>
      </c>
      <c r="L18" s="2">
        <v>220.32461343424541</v>
      </c>
      <c r="N18" s="2">
        <f t="shared" si="6"/>
        <v>1136.6476907187257</v>
      </c>
      <c r="O18" s="2">
        <f t="shared" si="6"/>
        <v>559.83373545190045</v>
      </c>
      <c r="P18" s="6">
        <f t="shared" si="7"/>
        <v>0.15</v>
      </c>
      <c r="Q18" s="2">
        <f t="shared" si="7"/>
        <v>-6</v>
      </c>
      <c r="R18" s="2">
        <f t="shared" si="0"/>
        <v>191.56739580442377</v>
      </c>
      <c r="S18" s="2">
        <f t="shared" si="1"/>
        <v>79.773685557973522</v>
      </c>
      <c r="T18" s="2">
        <f t="shared" si="2"/>
        <v>128.2959978436831</v>
      </c>
      <c r="U18" s="2">
        <f t="shared" si="3"/>
        <v>101.04307441891413</v>
      </c>
      <c r="V18" s="2">
        <f t="shared" si="4"/>
        <v>248.46045171125604</v>
      </c>
      <c r="W18" s="2">
        <f t="shared" si="5"/>
        <v>99.100107749062545</v>
      </c>
    </row>
    <row r="19" spans="4:23">
      <c r="D19" s="3" t="s">
        <v>0</v>
      </c>
      <c r="E19" s="3">
        <v>0.15</v>
      </c>
      <c r="F19" s="3">
        <v>-5</v>
      </c>
      <c r="G19" s="2">
        <v>306.81489799626496</v>
      </c>
      <c r="H19" s="2">
        <v>122.22473322760595</v>
      </c>
      <c r="I19" s="2">
        <v>491.49683098226393</v>
      </c>
      <c r="J19" s="2">
        <v>241.18056742061725</v>
      </c>
      <c r="K19" s="2">
        <v>945.89071637598261</v>
      </c>
      <c r="L19" s="2">
        <v>477.41421166256634</v>
      </c>
      <c r="N19" s="2">
        <f t="shared" si="6"/>
        <v>1744.2024453545114</v>
      </c>
      <c r="O19" s="2">
        <f t="shared" si="6"/>
        <v>840.81951231078961</v>
      </c>
      <c r="P19" s="6">
        <f t="shared" si="7"/>
        <v>0.15</v>
      </c>
      <c r="Q19" s="2">
        <f t="shared" si="7"/>
        <v>-5</v>
      </c>
      <c r="R19" s="2">
        <f t="shared" si="0"/>
        <v>243.50595305375776</v>
      </c>
      <c r="S19" s="2">
        <f t="shared" si="1"/>
        <v>112.97201018248734</v>
      </c>
      <c r="T19" s="2">
        <f t="shared" si="2"/>
        <v>275.24816028572633</v>
      </c>
      <c r="U19" s="2">
        <f t="shared" si="3"/>
        <v>133.41754418441116</v>
      </c>
      <c r="V19" s="2">
        <f t="shared" si="4"/>
        <v>353.34710933777171</v>
      </c>
      <c r="W19" s="2">
        <f t="shared" si="5"/>
        <v>174.02020178849614</v>
      </c>
    </row>
    <row r="20" spans="4:23">
      <c r="D20" s="3" t="s">
        <v>0</v>
      </c>
      <c r="E20" s="3">
        <v>0.15</v>
      </c>
      <c r="F20" s="3">
        <v>-4</v>
      </c>
      <c r="G20" s="2">
        <v>112.70970823101591</v>
      </c>
      <c r="H20" s="2">
        <v>102.06170460697261</v>
      </c>
      <c r="I20" s="2">
        <v>440.31044026847536</v>
      </c>
      <c r="J20" s="2">
        <v>256.87722396273824</v>
      </c>
      <c r="K20" s="2">
        <v>825.54544404734952</v>
      </c>
      <c r="L20" s="2">
        <v>472.63866391710121</v>
      </c>
      <c r="N20" s="2">
        <f t="shared" si="6"/>
        <v>1378.5655925468409</v>
      </c>
      <c r="O20" s="2">
        <f t="shared" si="6"/>
        <v>831.57759248681214</v>
      </c>
      <c r="P20" s="6">
        <f t="shared" si="7"/>
        <v>0.15</v>
      </c>
      <c r="Q20" s="2">
        <f t="shared" si="7"/>
        <v>-4</v>
      </c>
      <c r="R20" s="2">
        <f t="shared" si="0"/>
        <v>170.15259278701663</v>
      </c>
      <c r="S20" s="2">
        <f t="shared" si="1"/>
        <v>108.49565465756851</v>
      </c>
      <c r="T20" s="2">
        <f t="shared" si="2"/>
        <v>226.45896860595496</v>
      </c>
      <c r="U20" s="2">
        <f t="shared" si="3"/>
        <v>135.1045720468407</v>
      </c>
      <c r="V20" s="2">
        <f t="shared" si="4"/>
        <v>292.67123488044899</v>
      </c>
      <c r="W20" s="2">
        <f t="shared" si="5"/>
        <v>172.18856953899683</v>
      </c>
    </row>
    <row r="21" spans="4:23">
      <c r="D21" s="3" t="s">
        <v>0</v>
      </c>
      <c r="E21" s="3">
        <v>0.15</v>
      </c>
      <c r="F21" s="3">
        <v>-3</v>
      </c>
      <c r="G21" s="2">
        <v>-127.09753573086991</v>
      </c>
      <c r="H21" s="2">
        <v>108.45086661853776</v>
      </c>
      <c r="I21" s="2">
        <v>820.73871072063264</v>
      </c>
      <c r="J21" s="2">
        <v>312.18729082849552</v>
      </c>
      <c r="K21" s="2">
        <v>408.9372695142095</v>
      </c>
      <c r="L21" s="2">
        <v>422.90350237659214</v>
      </c>
      <c r="N21" s="2">
        <f t="shared" si="6"/>
        <v>1102.5784445039722</v>
      </c>
      <c r="O21" s="2">
        <f t="shared" si="6"/>
        <v>843.54165982362542</v>
      </c>
      <c r="P21" s="6">
        <f t="shared" si="7"/>
        <v>0.15</v>
      </c>
      <c r="Q21" s="2">
        <f t="shared" si="7"/>
        <v>-3</v>
      </c>
      <c r="R21" s="2">
        <f t="shared" si="0"/>
        <v>98.74962841387871</v>
      </c>
      <c r="S21" s="2">
        <f t="shared" si="1"/>
        <v>110.90236174327022</v>
      </c>
      <c r="T21" s="2">
        <f t="shared" si="2"/>
        <v>261.65898327273072</v>
      </c>
      <c r="U21" s="2">
        <f t="shared" si="3"/>
        <v>145.91955965435676</v>
      </c>
      <c r="V21" s="2">
        <f t="shared" si="4"/>
        <v>190.88061056537674</v>
      </c>
      <c r="W21" s="2">
        <f t="shared" si="5"/>
        <v>164.9489085141858</v>
      </c>
    </row>
    <row r="22" spans="4:23">
      <c r="D22" s="3" t="s">
        <v>0</v>
      </c>
      <c r="E22" s="3">
        <v>0.15</v>
      </c>
      <c r="F22" s="3">
        <v>-2</v>
      </c>
      <c r="G22" s="2">
        <v>1.516158389394378</v>
      </c>
      <c r="H22" s="2">
        <v>110.99403320391251</v>
      </c>
      <c r="I22" s="2">
        <v>1030.0685243096177</v>
      </c>
      <c r="J22" s="2">
        <v>250.68432611566413</v>
      </c>
      <c r="K22" s="2">
        <v>411.32420595679474</v>
      </c>
      <c r="L22" s="2">
        <v>381.25176497916556</v>
      </c>
      <c r="N22" s="2">
        <f t="shared" si="6"/>
        <v>1442.9088886558068</v>
      </c>
      <c r="O22" s="2">
        <f t="shared" si="6"/>
        <v>742.93012429874216</v>
      </c>
      <c r="P22" s="6">
        <f t="shared" si="7"/>
        <v>0.15</v>
      </c>
      <c r="Q22" s="2">
        <f t="shared" si="7"/>
        <v>-2</v>
      </c>
      <c r="R22" s="2">
        <f t="shared" si="0"/>
        <v>158.07874941990605</v>
      </c>
      <c r="S22" s="2">
        <f t="shared" si="1"/>
        <v>100.33508180209736</v>
      </c>
      <c r="T22" s="2">
        <f t="shared" si="2"/>
        <v>334.86118731244443</v>
      </c>
      <c r="U22" s="2">
        <f t="shared" si="3"/>
        <v>124.34435089630466</v>
      </c>
      <c r="V22" s="2">
        <f t="shared" si="4"/>
        <v>228.51450759555297</v>
      </c>
      <c r="W22" s="2">
        <f t="shared" si="5"/>
        <v>146.785629450969</v>
      </c>
    </row>
    <row r="23" spans="4:23">
      <c r="D23" s="3" t="s">
        <v>0</v>
      </c>
      <c r="E23" s="3">
        <v>0.15</v>
      </c>
      <c r="F23" s="3">
        <v>-1</v>
      </c>
      <c r="G23" s="2">
        <v>-14.028654906284086</v>
      </c>
      <c r="H23" s="2">
        <v>145.05372082128662</v>
      </c>
      <c r="I23" s="2">
        <v>770.73396790677725</v>
      </c>
      <c r="J23" s="2">
        <v>246.46838739111979</v>
      </c>
      <c r="K23" s="2">
        <v>402.57337497105448</v>
      </c>
      <c r="L23" s="2">
        <v>353.12948702538893</v>
      </c>
      <c r="N23" s="2">
        <f t="shared" si="6"/>
        <v>1159.2786879715477</v>
      </c>
      <c r="O23" s="2">
        <f t="shared" si="6"/>
        <v>744.65159523779539</v>
      </c>
      <c r="P23" s="6">
        <f t="shared" si="7"/>
        <v>0.15</v>
      </c>
      <c r="Q23" s="2">
        <f t="shared" si="7"/>
        <v>-1</v>
      </c>
      <c r="R23" s="2">
        <f t="shared" si="0"/>
        <v>124.38493143487048</v>
      </c>
      <c r="S23" s="2">
        <f t="shared" si="1"/>
        <v>106.37737649529254</v>
      </c>
      <c r="T23" s="2">
        <f t="shared" si="2"/>
        <v>259.2660072308654</v>
      </c>
      <c r="U23" s="2">
        <f t="shared" si="3"/>
        <v>123.80802231198254</v>
      </c>
      <c r="V23" s="2">
        <f t="shared" si="4"/>
        <v>195.98840532003803</v>
      </c>
      <c r="W23" s="2">
        <f t="shared" si="5"/>
        <v>142.14039881162259</v>
      </c>
    </row>
    <row r="24" spans="4:23">
      <c r="D24" s="3" t="s">
        <v>0</v>
      </c>
      <c r="E24" s="3">
        <v>0.15</v>
      </c>
      <c r="F24" s="3">
        <v>0</v>
      </c>
      <c r="G24" s="2">
        <v>346.86278791590507</v>
      </c>
      <c r="H24" s="2">
        <v>134.97047067528604</v>
      </c>
      <c r="I24" s="2">
        <v>777.07579377002139</v>
      </c>
      <c r="J24" s="2">
        <v>237.63023522420644</v>
      </c>
      <c r="K24" s="2">
        <v>582.30434630797345</v>
      </c>
      <c r="L24" s="2">
        <v>440.54473556313985</v>
      </c>
      <c r="N24" s="2">
        <f t="shared" si="6"/>
        <v>1706.2429279938999</v>
      </c>
      <c r="O24" s="2">
        <f t="shared" si="6"/>
        <v>813.14544146263233</v>
      </c>
      <c r="P24" s="6">
        <f t="shared" si="7"/>
        <v>0.15</v>
      </c>
      <c r="Q24" s="2">
        <f t="shared" si="7"/>
        <v>0</v>
      </c>
      <c r="R24" s="2">
        <f t="shared" si="0"/>
        <v>246.23736192237902</v>
      </c>
      <c r="S24" s="2">
        <f t="shared" si="1"/>
        <v>112.13583230729017</v>
      </c>
      <c r="T24" s="2">
        <f t="shared" si="2"/>
        <v>320.1802223035553</v>
      </c>
      <c r="U24" s="2">
        <f t="shared" si="3"/>
        <v>129.78047933913587</v>
      </c>
      <c r="V24" s="2">
        <f t="shared" si="4"/>
        <v>286.70387977101581</v>
      </c>
      <c r="W24" s="2">
        <f t="shared" si="5"/>
        <v>164.65640908489002</v>
      </c>
    </row>
    <row r="25" spans="4:23">
      <c r="D25" s="3" t="s">
        <v>0</v>
      </c>
      <c r="E25" s="3">
        <v>0.15</v>
      </c>
      <c r="F25" s="3">
        <v>1</v>
      </c>
      <c r="G25" s="2">
        <v>299.65370239462072</v>
      </c>
      <c r="H25" s="2">
        <v>138.80423109355814</v>
      </c>
      <c r="I25" s="2">
        <v>859.46596115115244</v>
      </c>
      <c r="J25" s="2">
        <v>168.76196525973273</v>
      </c>
      <c r="K25" s="2">
        <v>613.24084183740251</v>
      </c>
      <c r="L25" s="2">
        <v>404.11141933531894</v>
      </c>
      <c r="N25" s="2">
        <f t="shared" si="6"/>
        <v>1772.3605053831757</v>
      </c>
      <c r="O25" s="2">
        <f t="shared" si="6"/>
        <v>711.67761568860988</v>
      </c>
      <c r="P25" s="6">
        <f t="shared" si="7"/>
        <v>0.15</v>
      </c>
      <c r="Q25" s="2">
        <f t="shared" si="7"/>
        <v>1</v>
      </c>
      <c r="R25" s="2">
        <f t="shared" si="0"/>
        <v>245.35491037536033</v>
      </c>
      <c r="S25" s="2">
        <f t="shared" si="1"/>
        <v>101.69671643514701</v>
      </c>
      <c r="T25" s="2">
        <f t="shared" si="2"/>
        <v>341.57264234913919</v>
      </c>
      <c r="U25" s="2">
        <f t="shared" si="3"/>
        <v>106.84570199495829</v>
      </c>
      <c r="V25" s="2">
        <f t="shared" si="4"/>
        <v>299.25269996708846</v>
      </c>
      <c r="W25" s="2">
        <f t="shared" si="5"/>
        <v>147.29638941419967</v>
      </c>
    </row>
    <row r="26" spans="4:23">
      <c r="D26" s="3" t="s">
        <v>0</v>
      </c>
      <c r="E26" s="3">
        <v>0.15</v>
      </c>
      <c r="F26" s="3">
        <v>2</v>
      </c>
      <c r="G26" s="2">
        <v>-55.188250298554401</v>
      </c>
      <c r="H26" s="2">
        <v>115.49917675108807</v>
      </c>
      <c r="I26" s="2">
        <v>761.36401972702265</v>
      </c>
      <c r="J26" s="2">
        <v>276.69266703702124</v>
      </c>
      <c r="K26" s="2">
        <v>1418.1486243258414</v>
      </c>
      <c r="L26" s="2">
        <v>573.77223362346172</v>
      </c>
      <c r="N26" s="2">
        <f t="shared" si="6"/>
        <v>2124.3243937543098</v>
      </c>
      <c r="O26" s="2">
        <f t="shared" si="6"/>
        <v>965.964077411571</v>
      </c>
      <c r="P26" s="6">
        <f t="shared" si="7"/>
        <v>0.15</v>
      </c>
      <c r="Q26" s="2">
        <f t="shared" si="7"/>
        <v>2</v>
      </c>
      <c r="R26" s="2">
        <f t="shared" si="0"/>
        <v>222.86250004681364</v>
      </c>
      <c r="S26" s="2">
        <f t="shared" si="1"/>
        <v>125.50374197098387</v>
      </c>
      <c r="T26" s="2">
        <f t="shared" si="2"/>
        <v>363.2074214574597</v>
      </c>
      <c r="U26" s="2">
        <f t="shared" si="3"/>
        <v>153.20887311387861</v>
      </c>
      <c r="V26" s="2">
        <f t="shared" si="4"/>
        <v>476.09227537288172</v>
      </c>
      <c r="W26" s="2">
        <f t="shared" si="5"/>
        <v>204.26942362092296</v>
      </c>
    </row>
    <row r="27" spans="4:23">
      <c r="D27" s="3" t="s">
        <v>0</v>
      </c>
      <c r="E27" s="3">
        <v>0.15</v>
      </c>
      <c r="F27" s="3">
        <v>3.0000000000000036</v>
      </c>
      <c r="G27" s="2">
        <v>207.53251986149704</v>
      </c>
      <c r="H27" s="2">
        <v>105.30150242005251</v>
      </c>
      <c r="I27" s="2">
        <v>910.71119021841434</v>
      </c>
      <c r="J27" s="2">
        <v>290.60186053469113</v>
      </c>
      <c r="K27" s="2">
        <v>723.95147609269895</v>
      </c>
      <c r="L27" s="2">
        <v>904.06241873366446</v>
      </c>
      <c r="N27" s="2">
        <f t="shared" si="6"/>
        <v>1842.1951861726102</v>
      </c>
      <c r="O27" s="2">
        <f t="shared" si="6"/>
        <v>1299.9657816884082</v>
      </c>
      <c r="P27" s="6">
        <f t="shared" si="7"/>
        <v>0.15</v>
      </c>
      <c r="Q27" s="2">
        <f t="shared" si="7"/>
        <v>3.0000000000000036</v>
      </c>
      <c r="R27" s="2">
        <f t="shared" si="0"/>
        <v>237.15975033882407</v>
      </c>
      <c r="S27" s="2">
        <f t="shared" si="1"/>
        <v>160.28245310061627</v>
      </c>
      <c r="T27" s="2">
        <f t="shared" si="2"/>
        <v>358.0185843064192</v>
      </c>
      <c r="U27" s="2">
        <f t="shared" si="3"/>
        <v>192.13095215156972</v>
      </c>
      <c r="V27" s="2">
        <f t="shared" si="4"/>
        <v>325.91925844106191</v>
      </c>
      <c r="W27" s="2">
        <f t="shared" si="5"/>
        <v>297.56948559201822</v>
      </c>
    </row>
    <row r="28" spans="4:23">
      <c r="D28" s="3" t="s">
        <v>0</v>
      </c>
      <c r="E28" s="3">
        <v>0.15</v>
      </c>
      <c r="F28" s="3">
        <v>4.0000000000000036</v>
      </c>
      <c r="G28" s="2">
        <v>242.67599259522348</v>
      </c>
      <c r="H28" s="2">
        <v>119.78504860929689</v>
      </c>
      <c r="I28" s="2">
        <v>283.32892344233431</v>
      </c>
      <c r="J28" s="2">
        <v>222.48229555206655</v>
      </c>
      <c r="K28" s="2">
        <v>1077.7248928286951</v>
      </c>
      <c r="L28" s="2">
        <v>286.79125322889763</v>
      </c>
      <c r="N28" s="2">
        <f t="shared" si="6"/>
        <v>1603.7298088662528</v>
      </c>
      <c r="O28" s="2">
        <f t="shared" si="6"/>
        <v>629.05859739026107</v>
      </c>
      <c r="P28" s="6">
        <f t="shared" si="7"/>
        <v>0.15</v>
      </c>
      <c r="Q28" s="2">
        <f t="shared" si="7"/>
        <v>4.0000000000000036</v>
      </c>
      <c r="R28" s="2">
        <f t="shared" si="0"/>
        <v>217.11788407205049</v>
      </c>
      <c r="S28" s="2">
        <f t="shared" si="1"/>
        <v>89.391339319282707</v>
      </c>
      <c r="T28" s="2">
        <f t="shared" si="2"/>
        <v>224.10510656139766</v>
      </c>
      <c r="U28" s="2">
        <f t="shared" si="3"/>
        <v>107.04242863757125</v>
      </c>
      <c r="V28" s="2">
        <f t="shared" si="4"/>
        <v>360.64191379967838</v>
      </c>
      <c r="W28" s="2">
        <f t="shared" si="5"/>
        <v>118.09553073827664</v>
      </c>
    </row>
    <row r="29" spans="4:23">
      <c r="D29" s="3" t="s">
        <v>0</v>
      </c>
      <c r="E29" s="3">
        <v>0.15</v>
      </c>
      <c r="F29" s="3">
        <v>5.0000000000000036</v>
      </c>
      <c r="G29" s="2">
        <v>401.27065671519932</v>
      </c>
      <c r="H29" s="2">
        <v>129.04315529110073</v>
      </c>
      <c r="I29" s="2">
        <v>-181.27380891074088</v>
      </c>
      <c r="J29" s="2">
        <v>218.40536028881877</v>
      </c>
      <c r="K29" s="2">
        <v>501.69892002090319</v>
      </c>
      <c r="L29" s="2">
        <v>359.74461940384117</v>
      </c>
      <c r="N29" s="2">
        <f t="shared" si="6"/>
        <v>721.6957678253616</v>
      </c>
      <c r="O29" s="2">
        <f t="shared" si="6"/>
        <v>707.19313498376073</v>
      </c>
      <c r="P29" s="6">
        <f t="shared" si="7"/>
        <v>0.15</v>
      </c>
      <c r="Q29" s="2">
        <f t="shared" si="7"/>
        <v>5.0000000000000036</v>
      </c>
      <c r="R29" s="2">
        <f t="shared" si="0"/>
        <v>147.90386872882382</v>
      </c>
      <c r="S29" s="2">
        <f t="shared" si="1"/>
        <v>99.528541454506779</v>
      </c>
      <c r="T29" s="2">
        <f t="shared" si="2"/>
        <v>47.779038699365344</v>
      </c>
      <c r="U29" s="2">
        <f t="shared" si="3"/>
        <v>114.88767043848958</v>
      </c>
      <c r="V29" s="2">
        <f t="shared" si="4"/>
        <v>165.16497648449166</v>
      </c>
      <c r="W29" s="2">
        <f t="shared" si="5"/>
        <v>139.18035559888409</v>
      </c>
    </row>
    <row r="30" spans="4:23">
      <c r="D30" s="3" t="s">
        <v>0</v>
      </c>
      <c r="E30" s="3">
        <v>0.15</v>
      </c>
      <c r="F30" s="3">
        <v>6.0000000000000036</v>
      </c>
      <c r="G30" s="2">
        <v>642.52291598373017</v>
      </c>
      <c r="H30" s="2">
        <v>125.41908785294447</v>
      </c>
      <c r="I30" s="2">
        <v>-300.07083020455974</v>
      </c>
      <c r="J30" s="2">
        <v>202.59673572775819</v>
      </c>
      <c r="K30" s="2">
        <v>592.69764784336473</v>
      </c>
      <c r="L30" s="2">
        <v>258.61260337284375</v>
      </c>
      <c r="N30" s="2">
        <f t="shared" si="6"/>
        <v>935.14973362253522</v>
      </c>
      <c r="O30" s="2">
        <f t="shared" si="6"/>
        <v>586.62842695354641</v>
      </c>
      <c r="P30" s="6">
        <f t="shared" si="7"/>
        <v>0.15</v>
      </c>
      <c r="Q30" s="2">
        <f t="shared" si="7"/>
        <v>6.0000000000000036</v>
      </c>
      <c r="R30" s="2">
        <f t="shared" si="0"/>
        <v>212.71562829966842</v>
      </c>
      <c r="S30" s="2">
        <f t="shared" si="1"/>
        <v>85.718889922768994</v>
      </c>
      <c r="T30" s="2">
        <f t="shared" si="2"/>
        <v>50.7073281735561</v>
      </c>
      <c r="U30" s="2">
        <f t="shared" si="3"/>
        <v>98.983798151252586</v>
      </c>
      <c r="V30" s="2">
        <f t="shared" si="4"/>
        <v>204.15191033804314</v>
      </c>
      <c r="W30" s="2">
        <f t="shared" si="5"/>
        <v>108.61152540275162</v>
      </c>
    </row>
    <row r="31" spans="4:23">
      <c r="D31" s="3" t="s">
        <v>0</v>
      </c>
      <c r="E31" s="3">
        <v>0.15</v>
      </c>
      <c r="F31" s="3">
        <v>7.0000000000000036</v>
      </c>
      <c r="G31" s="2">
        <v>638.12918520416599</v>
      </c>
      <c r="H31" s="2">
        <v>140.65423761794978</v>
      </c>
      <c r="I31" s="2">
        <v>-254.28051152201573</v>
      </c>
      <c r="J31" s="2">
        <v>301.11157011505998</v>
      </c>
      <c r="K31" s="2">
        <v>1120.387722950868</v>
      </c>
      <c r="L31" s="2">
        <v>286.69798706504162</v>
      </c>
      <c r="N31" s="2">
        <f t="shared" si="6"/>
        <v>1504.2363966330183</v>
      </c>
      <c r="O31" s="2">
        <f t="shared" si="6"/>
        <v>728.46379479805137</v>
      </c>
      <c r="P31" s="6">
        <f t="shared" si="7"/>
        <v>0.15</v>
      </c>
      <c r="Q31" s="2">
        <f t="shared" si="7"/>
        <v>7.0000000000000036</v>
      </c>
      <c r="R31" s="2">
        <f t="shared" si="0"/>
        <v>274.20430958870242</v>
      </c>
      <c r="S31" s="2">
        <f t="shared" si="1"/>
        <v>103.85067464662194</v>
      </c>
      <c r="T31" s="2">
        <f t="shared" si="2"/>
        <v>120.82139296388993</v>
      </c>
      <c r="U31" s="2">
        <f t="shared" si="3"/>
        <v>131.42927866956279</v>
      </c>
      <c r="V31" s="2">
        <f t="shared" si="4"/>
        <v>357.09249576391687</v>
      </c>
      <c r="W31" s="2">
        <f t="shared" si="5"/>
        <v>128.95194408284078</v>
      </c>
    </row>
    <row r="32" spans="4:23">
      <c r="D32" s="3" t="s">
        <v>0</v>
      </c>
      <c r="E32" s="3">
        <v>0.15</v>
      </c>
      <c r="F32" s="3">
        <v>8.0000000000000036</v>
      </c>
      <c r="G32" s="2">
        <v>716.43820532702978</v>
      </c>
      <c r="H32" s="2">
        <v>125.8925709737739</v>
      </c>
      <c r="I32" s="2">
        <v>-1144.5346324297045</v>
      </c>
      <c r="J32" s="2">
        <v>281.84852638702853</v>
      </c>
      <c r="K32" s="2">
        <v>497.53488684490782</v>
      </c>
      <c r="L32" s="2">
        <v>295.24738398910591</v>
      </c>
      <c r="N32" s="2">
        <f t="shared" si="6"/>
        <v>69.438459742233078</v>
      </c>
      <c r="O32" s="2">
        <f t="shared" si="6"/>
        <v>702.9884813499084</v>
      </c>
      <c r="P32" s="6">
        <f t="shared" si="7"/>
        <v>0.15</v>
      </c>
      <c r="Q32" s="2">
        <f t="shared" si="7"/>
        <v>8.0000000000000036</v>
      </c>
      <c r="R32" s="2">
        <f t="shared" si="0"/>
        <v>130.73264807488999</v>
      </c>
      <c r="S32" s="2">
        <f t="shared" si="1"/>
        <v>98.527150783763631</v>
      </c>
      <c r="T32" s="2">
        <f t="shared" si="2"/>
        <v>-189.12205841454872</v>
      </c>
      <c r="U32" s="2">
        <f t="shared" si="3"/>
        <v>125.33208062041678</v>
      </c>
      <c r="V32" s="2">
        <f t="shared" si="4"/>
        <v>93.108640210775263</v>
      </c>
      <c r="W32" s="2">
        <f t="shared" si="5"/>
        <v>127.63500927077382</v>
      </c>
    </row>
    <row r="33" spans="3:42">
      <c r="D33" s="3" t="s">
        <v>0</v>
      </c>
      <c r="E33" s="3">
        <v>0.15</v>
      </c>
      <c r="F33" s="3">
        <v>9.0000000000000036</v>
      </c>
      <c r="G33" s="2">
        <v>971.91202615042107</v>
      </c>
      <c r="H33" s="2">
        <v>135.08704650268214</v>
      </c>
      <c r="I33" s="2">
        <v>-1328.5488692797944</v>
      </c>
      <c r="J33" s="2">
        <v>219.01959660397006</v>
      </c>
      <c r="K33" s="2">
        <v>975.09250046274099</v>
      </c>
      <c r="L33" s="2">
        <v>335.76547349195232</v>
      </c>
      <c r="N33" s="2">
        <f t="shared" si="6"/>
        <v>618.45565733336764</v>
      </c>
      <c r="O33" s="2">
        <f t="shared" si="6"/>
        <v>689.87211659860452</v>
      </c>
      <c r="P33" s="6">
        <f t="shared" si="7"/>
        <v>0.15</v>
      </c>
      <c r="Q33" s="2">
        <f t="shared" si="7"/>
        <v>9.0000000000000036</v>
      </c>
      <c r="R33" s="2">
        <f t="shared" si="0"/>
        <v>234.69096701544072</v>
      </c>
      <c r="S33" s="2">
        <f t="shared" si="1"/>
        <v>98.67284887062084</v>
      </c>
      <c r="T33" s="2">
        <f t="shared" si="2"/>
        <v>-160.70074938662756</v>
      </c>
      <c r="U33" s="2">
        <f t="shared" si="3"/>
        <v>113.09875591927974</v>
      </c>
      <c r="V33" s="2">
        <f t="shared" si="4"/>
        <v>235.23761103787072</v>
      </c>
      <c r="W33" s="2">
        <f t="shared" si="5"/>
        <v>133.16445350940168</v>
      </c>
    </row>
    <row r="34" spans="3:42">
      <c r="D34" s="3" t="s">
        <v>35</v>
      </c>
      <c r="E34" s="3">
        <v>0.15</v>
      </c>
      <c r="F34" s="3">
        <v>10.000000000000004</v>
      </c>
      <c r="G34" s="2">
        <v>194.8390005944587</v>
      </c>
      <c r="H34" s="2">
        <v>131.50951917752087</v>
      </c>
      <c r="I34" s="2">
        <v>-1281.2262256261906</v>
      </c>
      <c r="J34" s="2">
        <v>253.91313918019955</v>
      </c>
      <c r="K34" s="2">
        <v>1441.4915218195974</v>
      </c>
      <c r="L34" s="2">
        <v>459.32764616630357</v>
      </c>
      <c r="N34" s="2">
        <f t="shared" si="6"/>
        <v>355.10429678786545</v>
      </c>
      <c r="O34" s="2">
        <f t="shared" si="6"/>
        <v>844.75030452402393</v>
      </c>
      <c r="P34" s="6">
        <f t="shared" si="7"/>
        <v>0.15</v>
      </c>
      <c r="Q34" s="2">
        <f t="shared" si="7"/>
        <v>10.000000000000004</v>
      </c>
      <c r="R34" s="2">
        <f t="shared" si="0"/>
        <v>72.327485688345377</v>
      </c>
      <c r="S34" s="2">
        <f t="shared" si="1"/>
        <v>114.99776316595154</v>
      </c>
      <c r="T34" s="2">
        <f t="shared" si="2"/>
        <v>-181.37122506832873</v>
      </c>
      <c r="U34" s="2">
        <f t="shared" si="3"/>
        <v>136.03588535391194</v>
      </c>
      <c r="V34" s="2">
        <f t="shared" si="4"/>
        <v>286.5958877739161</v>
      </c>
      <c r="W34" s="2">
        <f t="shared" si="5"/>
        <v>171.34150374214852</v>
      </c>
    </row>
    <row r="35" spans="3:42">
      <c r="D35" s="3" t="s">
        <v>1</v>
      </c>
      <c r="E35" s="3">
        <v>0.15</v>
      </c>
      <c r="F35" s="3">
        <v>11.000000000000004</v>
      </c>
      <c r="G35" s="2">
        <v>315.48528398060199</v>
      </c>
      <c r="H35" s="2">
        <v>155.03756345960034</v>
      </c>
      <c r="I35" s="2">
        <v>-985.32809467322693</v>
      </c>
      <c r="J35" s="2">
        <v>231.97738811853731</v>
      </c>
      <c r="K35" s="2">
        <v>2079.2985268606308</v>
      </c>
      <c r="L35" s="2">
        <v>290.29649535893077</v>
      </c>
      <c r="N35" s="2">
        <f t="shared" si="6"/>
        <v>1409.4557161680059</v>
      </c>
      <c r="O35" s="2">
        <f t="shared" si="6"/>
        <v>677.31144693706847</v>
      </c>
      <c r="P35" s="6">
        <f t="shared" si="7"/>
        <v>0.15</v>
      </c>
      <c r="Q35" s="2">
        <f t="shared" si="7"/>
        <v>11.000000000000004</v>
      </c>
      <c r="R35" s="2">
        <f t="shared" si="0"/>
        <v>208.38325214004163</v>
      </c>
      <c r="S35" s="2">
        <f t="shared" si="1"/>
        <v>100.72802072836066</v>
      </c>
      <c r="T35" s="2">
        <f t="shared" si="2"/>
        <v>-15.194047316085205</v>
      </c>
      <c r="U35" s="2">
        <f t="shared" si="3"/>
        <v>113.95205309161547</v>
      </c>
      <c r="V35" s="2">
        <f t="shared" si="4"/>
        <v>511.5386532600466</v>
      </c>
      <c r="W35" s="2">
        <f t="shared" si="5"/>
        <v>123.97564964855809</v>
      </c>
    </row>
    <row r="36" spans="3:42">
      <c r="D36" s="3" t="s">
        <v>1</v>
      </c>
      <c r="E36" s="3">
        <v>0.15</v>
      </c>
      <c r="F36" s="3">
        <v>12.000000000000004</v>
      </c>
      <c r="G36" s="2">
        <v>-48.538676223453827</v>
      </c>
      <c r="H36" s="2">
        <v>95.400901262366631</v>
      </c>
      <c r="I36" s="2">
        <v>-1165.3781392873805</v>
      </c>
      <c r="J36" s="2">
        <v>224.1572748435658</v>
      </c>
      <c r="K36" s="2">
        <v>1864.1128691021329</v>
      </c>
      <c r="L36" s="2">
        <v>235.09443038462746</v>
      </c>
      <c r="N36" s="2">
        <f t="shared" si="6"/>
        <v>650.19605359129855</v>
      </c>
      <c r="O36" s="2">
        <f t="shared" si="6"/>
        <v>554.65260649055995</v>
      </c>
      <c r="P36" s="6">
        <f t="shared" si="7"/>
        <v>0.15</v>
      </c>
      <c r="Q36" s="2">
        <f t="shared" si="7"/>
        <v>12.000000000000004</v>
      </c>
      <c r="R36" s="2">
        <f t="shared" si="0"/>
        <v>62.772608385642165</v>
      </c>
      <c r="S36" s="2">
        <f t="shared" si="1"/>
        <v>77.06215873937424</v>
      </c>
      <c r="T36" s="2">
        <f t="shared" si="2"/>
        <v>-129.18417432847022</v>
      </c>
      <c r="U36" s="2">
        <f t="shared" si="3"/>
        <v>99.192160448642852</v>
      </c>
      <c r="V36" s="2">
        <f t="shared" si="4"/>
        <v>391.50959273847735</v>
      </c>
      <c r="W36" s="2">
        <f t="shared" si="5"/>
        <v>101.07198405726291</v>
      </c>
    </row>
    <row r="37" spans="3:42">
      <c r="D37" s="3" t="s">
        <v>1</v>
      </c>
      <c r="E37" s="3">
        <v>0.15</v>
      </c>
      <c r="F37" s="3">
        <v>13.000000000000004</v>
      </c>
      <c r="G37" s="2">
        <v>-4.3063649271276851</v>
      </c>
      <c r="H37" s="2">
        <v>117.5645789377752</v>
      </c>
      <c r="I37" s="2">
        <v>-712.41221390939575</v>
      </c>
      <c r="J37" s="2">
        <v>214.26972290073837</v>
      </c>
      <c r="K37" s="2">
        <v>1951.4911921442051</v>
      </c>
      <c r="L37" s="2">
        <v>264.40646263638041</v>
      </c>
      <c r="N37" s="2">
        <f t="shared" si="6"/>
        <v>1234.7726133076817</v>
      </c>
      <c r="O37" s="2">
        <f t="shared" si="6"/>
        <v>596.24076447489392</v>
      </c>
      <c r="P37" s="6">
        <f t="shared" si="7"/>
        <v>0.15</v>
      </c>
      <c r="Q37" s="2">
        <f t="shared" si="7"/>
        <v>13.000000000000004</v>
      </c>
      <c r="R37" s="2">
        <f t="shared" si="0"/>
        <v>134.31309810867765</v>
      </c>
      <c r="S37" s="2">
        <f t="shared" si="1"/>
        <v>85.420245619371627</v>
      </c>
      <c r="T37" s="2">
        <f t="shared" si="2"/>
        <v>12.607405314850313</v>
      </c>
      <c r="U37" s="2">
        <f t="shared" si="3"/>
        <v>102.04144223800596</v>
      </c>
      <c r="V37" s="2">
        <f t="shared" si="4"/>
        <v>470.46580323031299</v>
      </c>
      <c r="W37" s="2">
        <f t="shared" si="5"/>
        <v>110.65869438006939</v>
      </c>
    </row>
    <row r="38" spans="3:42">
      <c r="D38" s="3" t="s">
        <v>1</v>
      </c>
      <c r="E38" s="3">
        <v>0.15</v>
      </c>
      <c r="F38" s="3">
        <v>14.000000000000004</v>
      </c>
      <c r="G38" s="2">
        <v>162.27755724209669</v>
      </c>
      <c r="H38" s="2">
        <v>102.65674340235154</v>
      </c>
      <c r="I38" s="2">
        <v>-687.52106880572921</v>
      </c>
      <c r="J38" s="2">
        <v>226.72554074784017</v>
      </c>
      <c r="K38" s="2">
        <v>1784.9460524639733</v>
      </c>
      <c r="L38" s="2">
        <v>216.54628346064169</v>
      </c>
      <c r="N38" s="2">
        <f t="shared" si="6"/>
        <v>1259.7025409003409</v>
      </c>
      <c r="O38" s="2">
        <f t="shared" si="6"/>
        <v>545.9285676108334</v>
      </c>
      <c r="P38" s="6">
        <f t="shared" si="7"/>
        <v>0.15</v>
      </c>
      <c r="Q38" s="2">
        <f t="shared" si="7"/>
        <v>14.000000000000004</v>
      </c>
      <c r="R38" s="2">
        <f t="shared" si="0"/>
        <v>165.67142056196019</v>
      </c>
      <c r="S38" s="2">
        <f t="shared" si="1"/>
        <v>77.355064854714072</v>
      </c>
      <c r="T38" s="2">
        <f t="shared" si="2"/>
        <v>19.6122817099901</v>
      </c>
      <c r="U38" s="2">
        <f t="shared" si="3"/>
        <v>98.679389398469937</v>
      </c>
      <c r="V38" s="2">
        <f t="shared" si="4"/>
        <v>444.56756817822026</v>
      </c>
      <c r="W38" s="2">
        <f t="shared" si="5"/>
        <v>96.929829552232661</v>
      </c>
    </row>
    <row r="39" spans="3:42">
      <c r="D39" s="3" t="s">
        <v>1</v>
      </c>
      <c r="E39" s="3">
        <v>0.15</v>
      </c>
      <c r="F39" s="3">
        <v>15.000000000000004</v>
      </c>
      <c r="G39" s="2">
        <v>454.23210796075176</v>
      </c>
      <c r="H39" s="2">
        <v>126.36473081456398</v>
      </c>
      <c r="I39" s="2">
        <v>-586.98610896348703</v>
      </c>
      <c r="J39" s="2">
        <v>243.00494122800166</v>
      </c>
      <c r="K39" s="2">
        <v>783.86845966746125</v>
      </c>
      <c r="L39" s="2">
        <v>233.30949743075303</v>
      </c>
      <c r="N39" s="2">
        <f t="shared" si="6"/>
        <v>651.11445866472604</v>
      </c>
      <c r="O39" s="2">
        <f t="shared" si="6"/>
        <v>602.67916947331867</v>
      </c>
      <c r="P39" s="6">
        <f t="shared" si="7"/>
        <v>0.15</v>
      </c>
      <c r="Q39" s="2">
        <f t="shared" si="7"/>
        <v>15.000000000000004</v>
      </c>
      <c r="R39" s="2">
        <f t="shared" si="0"/>
        <v>149.28678747220863</v>
      </c>
      <c r="S39" s="2">
        <f t="shared" si="1"/>
        <v>87.636972269897456</v>
      </c>
      <c r="T39" s="2">
        <f t="shared" si="2"/>
        <v>-29.672593561644913</v>
      </c>
      <c r="U39" s="2">
        <f t="shared" ref="U39:U41" si="8">E/1000/(1+nu)*(I39+J39+(nu/(1-2*nu))*(N39+O39))-T39</f>
        <v>107.68450843470706</v>
      </c>
      <c r="V39" s="2">
        <f t="shared" si="4"/>
        <v>205.94303542179932</v>
      </c>
      <c r="W39" s="2">
        <f t="shared" ref="W39:W41" si="9">E/1000/(1+nu)*(K39+L39+(nu/(1-2*nu))*(N39+O39))-V39</f>
        <v>106.01810403205496</v>
      </c>
    </row>
    <row r="40" spans="3:42">
      <c r="D40" s="3" t="s">
        <v>1</v>
      </c>
      <c r="E40" s="3">
        <v>0.15</v>
      </c>
      <c r="F40" s="3">
        <v>16.000000000000004</v>
      </c>
      <c r="G40" s="2">
        <v>613.08058317261816</v>
      </c>
      <c r="H40" s="2">
        <v>114.80728047057698</v>
      </c>
      <c r="I40" s="2">
        <v>-447.43648843305942</v>
      </c>
      <c r="J40" s="2">
        <v>238.17594595101124</v>
      </c>
      <c r="K40" s="2">
        <v>761.77216813020186</v>
      </c>
      <c r="L40" s="2">
        <v>246.37797084872307</v>
      </c>
      <c r="N40" s="2">
        <f t="shared" si="6"/>
        <v>927.41626286976066</v>
      </c>
      <c r="O40" s="2">
        <f t="shared" si="6"/>
        <v>599.36119727031132</v>
      </c>
      <c r="P40" s="6">
        <f t="shared" si="7"/>
        <v>0.15</v>
      </c>
      <c r="Q40" s="9">
        <f t="shared" si="7"/>
        <v>16.000000000000004</v>
      </c>
      <c r="R40" s="2">
        <f t="shared" si="0"/>
        <v>206.80937898417383</v>
      </c>
      <c r="S40" s="2">
        <f t="shared" si="1"/>
        <v>85.287632282320743</v>
      </c>
      <c r="T40" s="2">
        <f t="shared" si="2"/>
        <v>24.533007301947997</v>
      </c>
      <c r="U40" s="2">
        <f t="shared" si="8"/>
        <v>106.49162166177035</v>
      </c>
      <c r="V40" s="2">
        <f t="shared" si="4"/>
        <v>232.36574514875852</v>
      </c>
      <c r="W40" s="2">
        <f t="shared" si="9"/>
        <v>107.90134469106457</v>
      </c>
    </row>
    <row r="41" spans="3:42">
      <c r="C41" s="3"/>
      <c r="D41" s="3" t="s">
        <v>1</v>
      </c>
      <c r="E41" s="3">
        <v>0.15</v>
      </c>
      <c r="F41" s="3">
        <v>24.000000000000004</v>
      </c>
      <c r="G41" s="2">
        <v>1259.2540502536763</v>
      </c>
      <c r="H41" s="2">
        <v>112.78763291383689</v>
      </c>
      <c r="I41" s="2">
        <v>-552.77249027467985</v>
      </c>
      <c r="J41" s="2">
        <v>270.95992056296518</v>
      </c>
      <c r="K41" s="2">
        <v>-916.90427878069147</v>
      </c>
      <c r="L41" s="2">
        <v>384.06375829639023</v>
      </c>
      <c r="N41" s="2">
        <f t="shared" si="6"/>
        <v>-210.42271880169505</v>
      </c>
      <c r="O41" s="2">
        <f t="shared" si="6"/>
        <v>767.8113117731923</v>
      </c>
      <c r="P41" s="6">
        <f t="shared" si="7"/>
        <v>0.15</v>
      </c>
      <c r="Q41" s="9">
        <f t="shared" si="7"/>
        <v>24.000000000000004</v>
      </c>
      <c r="R41" s="2">
        <f t="shared" si="0"/>
        <v>193.4193050184152</v>
      </c>
      <c r="S41" s="2">
        <f t="shared" si="1"/>
        <v>103.36473663225868</v>
      </c>
      <c r="T41" s="2">
        <f t="shared" si="2"/>
        <v>-118.02275663489601</v>
      </c>
      <c r="U41" s="2">
        <f t="shared" si="8"/>
        <v>130.55059857195258</v>
      </c>
      <c r="V41" s="2">
        <f t="shared" si="4"/>
        <v>-180.60790778436674</v>
      </c>
      <c r="W41" s="2">
        <f t="shared" si="9"/>
        <v>149.990320682385</v>
      </c>
    </row>
    <row r="42" spans="3:42">
      <c r="F42"/>
    </row>
    <row r="43" spans="3:42">
      <c r="F43"/>
      <c r="G43" s="27" t="s">
        <v>37</v>
      </c>
    </row>
    <row r="44" spans="3:42">
      <c r="F44"/>
    </row>
    <row r="45" spans="3:42">
      <c r="F45"/>
      <c r="AP45" t="s">
        <v>21</v>
      </c>
    </row>
    <row r="46" spans="3:42">
      <c r="F46"/>
    </row>
    <row r="47" spans="3:42">
      <c r="F47"/>
    </row>
    <row r="48" spans="3:42">
      <c r="F48"/>
    </row>
    <row r="49" spans="6:23">
      <c r="F49"/>
    </row>
    <row r="50" spans="6:23">
      <c r="F50"/>
    </row>
    <row r="51" spans="6:23">
      <c r="F51"/>
    </row>
    <row r="52" spans="6:23">
      <c r="F52"/>
      <c r="R52" s="12" t="s">
        <v>36</v>
      </c>
      <c r="S52" s="13"/>
      <c r="T52" s="13" t="s">
        <v>32</v>
      </c>
      <c r="U52" s="13"/>
      <c r="V52" s="13"/>
      <c r="W52" s="14"/>
    </row>
    <row r="53" spans="6:23">
      <c r="F53"/>
      <c r="R53" s="15" t="s">
        <v>31</v>
      </c>
      <c r="S53" s="11" t="s">
        <v>29</v>
      </c>
      <c r="T53" s="11" t="s">
        <v>7</v>
      </c>
      <c r="U53" s="11" t="s">
        <v>30</v>
      </c>
      <c r="V53" s="11" t="s">
        <v>9</v>
      </c>
      <c r="W53" s="16" t="s">
        <v>30</v>
      </c>
    </row>
    <row r="54" spans="6:23">
      <c r="F54"/>
      <c r="R54" s="15"/>
      <c r="S54" s="11">
        <v>-20</v>
      </c>
      <c r="T54" s="11">
        <v>21</v>
      </c>
      <c r="U54" s="11">
        <v>4</v>
      </c>
      <c r="V54" s="11">
        <v>106</v>
      </c>
      <c r="W54" s="16">
        <v>8</v>
      </c>
    </row>
    <row r="55" spans="6:23">
      <c r="F55"/>
      <c r="R55" s="15"/>
      <c r="S55" s="11">
        <v>-12</v>
      </c>
      <c r="T55" s="11">
        <v>-58</v>
      </c>
      <c r="U55" s="11">
        <v>7</v>
      </c>
      <c r="V55" s="11">
        <v>396</v>
      </c>
      <c r="W55" s="16">
        <v>2</v>
      </c>
    </row>
    <row r="56" spans="6:23">
      <c r="F56"/>
      <c r="R56" s="15"/>
      <c r="S56" s="11">
        <v>-10</v>
      </c>
      <c r="T56" s="11">
        <v>-127</v>
      </c>
      <c r="U56" s="11">
        <v>23</v>
      </c>
      <c r="V56" s="11">
        <v>305</v>
      </c>
      <c r="W56" s="16">
        <v>23</v>
      </c>
    </row>
    <row r="57" spans="6:23">
      <c r="F57"/>
      <c r="R57" s="15"/>
      <c r="S57" s="11">
        <v>-5</v>
      </c>
      <c r="T57" s="11"/>
      <c r="U57" s="11"/>
      <c r="V57" s="11"/>
      <c r="W57" s="16"/>
    </row>
    <row r="58" spans="6:23">
      <c r="F58"/>
      <c r="R58" s="15"/>
      <c r="S58" s="11">
        <v>0</v>
      </c>
      <c r="T58" s="11">
        <v>446</v>
      </c>
      <c r="U58" s="11">
        <v>66</v>
      </c>
      <c r="V58" s="11">
        <v>470</v>
      </c>
      <c r="W58" s="16">
        <v>61</v>
      </c>
    </row>
    <row r="59" spans="6:23">
      <c r="F59"/>
      <c r="R59" s="15"/>
      <c r="S59" s="11">
        <v>5</v>
      </c>
      <c r="T59" s="11">
        <v>354</v>
      </c>
      <c r="U59" s="11">
        <v>48</v>
      </c>
      <c r="V59" s="11">
        <v>396</v>
      </c>
      <c r="W59" s="16">
        <v>50</v>
      </c>
    </row>
    <row r="60" spans="6:23">
      <c r="F60"/>
      <c r="R60" s="15"/>
      <c r="S60" s="11">
        <v>10</v>
      </c>
      <c r="T60" s="11">
        <v>332</v>
      </c>
      <c r="U60" s="11">
        <v>48</v>
      </c>
      <c r="V60" s="11">
        <v>420</v>
      </c>
      <c r="W60" s="16">
        <v>63</v>
      </c>
    </row>
    <row r="61" spans="6:23">
      <c r="F61"/>
      <c r="R61" s="15"/>
      <c r="S61" s="11">
        <v>12</v>
      </c>
      <c r="T61" s="11">
        <v>-132</v>
      </c>
      <c r="U61" s="11">
        <v>8</v>
      </c>
      <c r="V61" s="11">
        <v>397</v>
      </c>
      <c r="W61" s="16">
        <v>2</v>
      </c>
    </row>
    <row r="62" spans="6:23">
      <c r="F62"/>
      <c r="R62" s="17"/>
      <c r="S62" s="18">
        <v>20</v>
      </c>
      <c r="T62" s="18">
        <v>7</v>
      </c>
      <c r="U62" s="18">
        <v>9</v>
      </c>
      <c r="V62" s="18">
        <v>101</v>
      </c>
      <c r="W62" s="19">
        <v>5</v>
      </c>
    </row>
    <row r="63" spans="6:23">
      <c r="F63"/>
    </row>
    <row r="64" spans="6:23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</sheetData>
  <mergeCells count="8"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P77"/>
  <sheetViews>
    <sheetView topLeftCell="AB17" workbookViewId="0">
      <selection activeCell="X24" sqref="X24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4:23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4:23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3" spans="4:23">
      <c r="R3">
        <f>(2*G*G7+Q2*N7)/1000</f>
        <v>17.341068967745201</v>
      </c>
      <c r="S3">
        <f>(2*G*(G7+H7)+Q2*(N7+O7))/1000-R7</f>
        <v>77.925894421368127</v>
      </c>
    </row>
    <row r="4" spans="4:23">
      <c r="D4" s="20" t="s">
        <v>24</v>
      </c>
      <c r="G4" s="32" t="s">
        <v>10</v>
      </c>
      <c r="H4" s="32"/>
      <c r="I4" s="32"/>
      <c r="J4" s="32"/>
      <c r="K4" s="32"/>
      <c r="L4" s="32"/>
      <c r="R4" s="31" t="s">
        <v>11</v>
      </c>
      <c r="S4" s="31"/>
      <c r="T4" s="31"/>
      <c r="U4" s="31"/>
      <c r="V4" s="31"/>
      <c r="W4" s="31"/>
    </row>
    <row r="5" spans="4:23">
      <c r="D5" s="4" t="s">
        <v>34</v>
      </c>
      <c r="G5" s="30" t="s">
        <v>8</v>
      </c>
      <c r="H5" s="30"/>
      <c r="I5" s="30" t="s">
        <v>7</v>
      </c>
      <c r="J5" s="30"/>
      <c r="K5" s="30" t="s">
        <v>9</v>
      </c>
      <c r="L5" s="30"/>
      <c r="N5" s="28" t="s">
        <v>17</v>
      </c>
      <c r="O5" s="28" t="s">
        <v>18</v>
      </c>
      <c r="P5" s="4"/>
      <c r="Q5" s="4"/>
      <c r="R5" s="30" t="s">
        <v>8</v>
      </c>
      <c r="S5" s="30"/>
      <c r="T5" s="30" t="s">
        <v>7</v>
      </c>
      <c r="U5" s="30"/>
      <c r="V5" s="30" t="s">
        <v>9</v>
      </c>
      <c r="W5" s="30"/>
    </row>
    <row r="6" spans="4:23">
      <c r="D6" s="28" t="s">
        <v>2</v>
      </c>
      <c r="E6" s="28" t="s">
        <v>3</v>
      </c>
      <c r="F6" s="28" t="s">
        <v>4</v>
      </c>
      <c r="G6" s="28" t="s">
        <v>5</v>
      </c>
      <c r="H6" s="28" t="s">
        <v>6</v>
      </c>
      <c r="I6" s="28" t="s">
        <v>5</v>
      </c>
      <c r="J6" s="28" t="s">
        <v>6</v>
      </c>
      <c r="K6" s="28" t="s">
        <v>5</v>
      </c>
      <c r="L6" s="28" t="s">
        <v>6</v>
      </c>
      <c r="N6" s="3"/>
      <c r="O6" s="3"/>
      <c r="P6" s="28" t="s">
        <v>3</v>
      </c>
      <c r="Q6" s="28" t="s">
        <v>4</v>
      </c>
      <c r="R6" s="28" t="s">
        <v>15</v>
      </c>
      <c r="S6" s="28" t="s">
        <v>16</v>
      </c>
      <c r="T6" s="28" t="s">
        <v>15</v>
      </c>
      <c r="U6" s="28" t="s">
        <v>16</v>
      </c>
      <c r="V6" s="28" t="s">
        <v>15</v>
      </c>
      <c r="W6" s="28" t="s">
        <v>16</v>
      </c>
    </row>
    <row r="7" spans="4:23">
      <c r="D7" s="3" t="s">
        <v>1</v>
      </c>
      <c r="E7" s="3">
        <v>0.15</v>
      </c>
      <c r="F7" s="3">
        <v>-24</v>
      </c>
      <c r="G7" s="2">
        <v>708.92448466465362</v>
      </c>
      <c r="H7" s="2">
        <v>111.89180382619065</v>
      </c>
      <c r="I7" s="2">
        <v>-630.36182815050211</v>
      </c>
      <c r="J7" s="2">
        <v>195.0943195648116</v>
      </c>
      <c r="K7" s="2">
        <v>-1034.0399304249365</v>
      </c>
      <c r="L7" s="2">
        <v>229.64921959177821</v>
      </c>
      <c r="N7" s="2">
        <f>SUM(G7,I7,K7)</f>
        <v>-955.47727391078502</v>
      </c>
      <c r="O7" s="2">
        <f>SUM(H7,J7,L7)</f>
        <v>536.63534298278046</v>
      </c>
      <c r="P7" s="6">
        <f>E7</f>
        <v>0.15</v>
      </c>
      <c r="Q7" s="2">
        <f>F7</f>
        <v>-24</v>
      </c>
      <c r="R7" s="2">
        <f t="shared" ref="R7:R41" si="0">E/1000/(1+nu)*(G7+(nu/(1-2*nu))*N7)</f>
        <v>17.341068967745212</v>
      </c>
      <c r="S7" s="2">
        <f t="shared" ref="S7:S41" si="1">E/1000/(1+nu)*(G7+H7+(nu/(1-2*nu))*(N7+O7))-R7</f>
        <v>77.925894421368142</v>
      </c>
      <c r="T7" s="2">
        <f t="shared" ref="T7:T41" si="2">E/1000/(1+nu)*(I7+(nu/(1-2*nu))*N7)</f>
        <v>-212.84876604735967</v>
      </c>
      <c r="U7" s="2">
        <f t="shared" ref="U7:U38" si="3">E/1000/(1+nu)*(I7+J7+(nu/(1-2*nu))*(N7+O7))-T7</f>
        <v>92.226326813943615</v>
      </c>
      <c r="V7" s="2">
        <f t="shared" ref="V7:V41" si="4">E/1000/(1+nu)*(K7+(nu/(1-2*nu))*N7)</f>
        <v>-282.23093987577812</v>
      </c>
      <c r="W7" s="2">
        <f t="shared" ref="W7:W38" si="5">E/1000/(1+nu)*(K7+L7+(nu/(1-2*nu))*(N7+O7))-V7</f>
        <v>98.165450256078543</v>
      </c>
    </row>
    <row r="8" spans="4:23">
      <c r="D8" s="3" t="s">
        <v>1</v>
      </c>
      <c r="E8" s="3">
        <v>0.15</v>
      </c>
      <c r="F8" s="3">
        <v>-16</v>
      </c>
      <c r="G8" s="2">
        <v>113.74195239895832</v>
      </c>
      <c r="H8" s="2">
        <v>106.31284433541191</v>
      </c>
      <c r="I8" s="2">
        <v>-650.73504711162786</v>
      </c>
      <c r="J8" s="2">
        <v>191.43808141838235</v>
      </c>
      <c r="K8" s="2">
        <v>525.92905982791581</v>
      </c>
      <c r="L8" s="2">
        <v>300.69246810075674</v>
      </c>
      <c r="N8" s="2">
        <f t="shared" ref="N8:O41" si="6">SUM(G8,I8,K8)</f>
        <v>-11.06403488475371</v>
      </c>
      <c r="O8" s="2">
        <f t="shared" si="6"/>
        <v>598.443393854551</v>
      </c>
      <c r="P8" s="6">
        <f t="shared" ref="P8:Q41" si="7">E8</f>
        <v>0.15</v>
      </c>
      <c r="Q8" s="2">
        <f t="shared" si="7"/>
        <v>-16</v>
      </c>
      <c r="R8" s="2">
        <f t="shared" si="0"/>
        <v>18.339269253051022</v>
      </c>
      <c r="S8" s="2">
        <f t="shared" si="1"/>
        <v>83.727266322990459</v>
      </c>
      <c r="T8" s="2">
        <f t="shared" si="2"/>
        <v>-113.05521503783098</v>
      </c>
      <c r="U8" s="2">
        <f t="shared" si="3"/>
        <v>98.358166446626001</v>
      </c>
      <c r="V8" s="2">
        <f t="shared" si="4"/>
        <v>89.183928342403092</v>
      </c>
      <c r="W8" s="2">
        <f t="shared" si="5"/>
        <v>117.13626415765908</v>
      </c>
    </row>
    <row r="9" spans="4:23">
      <c r="D9" s="3" t="s">
        <v>1</v>
      </c>
      <c r="E9" s="3">
        <v>0.15</v>
      </c>
      <c r="F9" s="3">
        <v>-15</v>
      </c>
      <c r="G9" s="2">
        <v>71.555794592901819</v>
      </c>
      <c r="H9" s="2">
        <v>96.125431907225263</v>
      </c>
      <c r="I9" s="2">
        <v>-492.75482115290151</v>
      </c>
      <c r="J9" s="2">
        <v>203.6690689794446</v>
      </c>
      <c r="K9" s="2">
        <v>941.78681111631329</v>
      </c>
      <c r="L9" s="2">
        <v>249.22810206698375</v>
      </c>
      <c r="N9" s="2">
        <f t="shared" si="6"/>
        <v>520.58778455631364</v>
      </c>
      <c r="O9" s="2">
        <f t="shared" si="6"/>
        <v>549.02260295365363</v>
      </c>
      <c r="P9" s="6">
        <f t="shared" si="7"/>
        <v>0.15</v>
      </c>
      <c r="Q9" s="2">
        <f t="shared" si="7"/>
        <v>-15</v>
      </c>
      <c r="R9" s="2">
        <f t="shared" si="0"/>
        <v>69.237941131501813</v>
      </c>
      <c r="S9" s="2">
        <f t="shared" si="1"/>
        <v>76.570905807110208</v>
      </c>
      <c r="T9" s="2">
        <f t="shared" si="2"/>
        <v>-27.752945949808137</v>
      </c>
      <c r="U9" s="2">
        <f t="shared" si="3"/>
        <v>95.054968428897922</v>
      </c>
      <c r="V9" s="2">
        <f t="shared" si="4"/>
        <v>218.80889709646317</v>
      </c>
      <c r="W9" s="2">
        <f t="shared" si="5"/>
        <v>102.88542724081867</v>
      </c>
    </row>
    <row r="10" spans="4:23">
      <c r="D10" s="3" t="s">
        <v>1</v>
      </c>
      <c r="E10" s="3">
        <v>0.15</v>
      </c>
      <c r="F10" s="3">
        <v>-14</v>
      </c>
      <c r="G10" s="2">
        <v>-135.11681274874593</v>
      </c>
      <c r="H10" s="2">
        <v>91.640982632199837</v>
      </c>
      <c r="I10" s="2">
        <v>-945.46710697697529</v>
      </c>
      <c r="J10" s="2">
        <v>225.34049918000824</v>
      </c>
      <c r="K10" s="2">
        <v>1884.7893534564796</v>
      </c>
      <c r="L10" s="2">
        <v>229.1866865274983</v>
      </c>
      <c r="N10" s="2">
        <f t="shared" si="6"/>
        <v>804.20543373075839</v>
      </c>
      <c r="O10" s="2">
        <f t="shared" si="6"/>
        <v>546.16816833970643</v>
      </c>
      <c r="P10" s="6">
        <f t="shared" si="7"/>
        <v>0.15</v>
      </c>
      <c r="Q10" s="2">
        <f t="shared" si="7"/>
        <v>-14</v>
      </c>
      <c r="R10" s="2">
        <f t="shared" si="0"/>
        <v>64.736767123111008</v>
      </c>
      <c r="S10" s="2">
        <f t="shared" si="1"/>
        <v>75.487937302064722</v>
      </c>
      <c r="T10" s="2">
        <f t="shared" si="2"/>
        <v>-74.542189697365913</v>
      </c>
      <c r="U10" s="2">
        <f t="shared" si="3"/>
        <v>98.46754170871931</v>
      </c>
      <c r="V10" s="2">
        <f t="shared" si="4"/>
        <v>411.90813943963417</v>
      </c>
      <c r="W10" s="2">
        <f t="shared" si="5"/>
        <v>99.128605159069195</v>
      </c>
    </row>
    <row r="11" spans="4:23">
      <c r="D11" s="3" t="s">
        <v>1</v>
      </c>
      <c r="E11" s="3">
        <v>0.15</v>
      </c>
      <c r="F11" s="3">
        <v>-13</v>
      </c>
      <c r="G11" s="2">
        <v>-349.28316598444906</v>
      </c>
      <c r="H11" s="2">
        <v>88.483579899734536</v>
      </c>
      <c r="I11" s="2">
        <v>-834.4748957195601</v>
      </c>
      <c r="J11" s="2">
        <v>230.72410170069543</v>
      </c>
      <c r="K11" s="2">
        <v>2359.3133047465458</v>
      </c>
      <c r="L11" s="2">
        <v>316.02229548681817</v>
      </c>
      <c r="N11" s="2">
        <f t="shared" si="6"/>
        <v>1175.5552430425366</v>
      </c>
      <c r="O11" s="2">
        <f t="shared" si="6"/>
        <v>635.22997708724813</v>
      </c>
      <c r="P11" s="6">
        <f t="shared" si="7"/>
        <v>0.15</v>
      </c>
      <c r="Q11" s="2">
        <f t="shared" si="7"/>
        <v>-13</v>
      </c>
      <c r="R11" s="2">
        <f t="shared" si="0"/>
        <v>68.543310554200275</v>
      </c>
      <c r="S11" s="2">
        <f t="shared" si="1"/>
        <v>84.686394039184648</v>
      </c>
      <c r="T11" s="2">
        <f t="shared" si="2"/>
        <v>-14.849017994021931</v>
      </c>
      <c r="U11" s="2">
        <f t="shared" si="3"/>
        <v>109.13398372372481</v>
      </c>
      <c r="V11" s="2">
        <f t="shared" si="4"/>
        <v>534.08332896109005</v>
      </c>
      <c r="W11" s="2">
        <f t="shared" si="5"/>
        <v>123.79461078071461</v>
      </c>
    </row>
    <row r="12" spans="4:23">
      <c r="D12" s="3" t="s">
        <v>1</v>
      </c>
      <c r="E12" s="3">
        <v>0.15</v>
      </c>
      <c r="F12" s="3">
        <v>-12</v>
      </c>
      <c r="G12" s="2">
        <v>-449.08749768627632</v>
      </c>
      <c r="H12" s="2">
        <v>95.850974716463213</v>
      </c>
      <c r="I12" s="2">
        <v>-1297.5696275804366</v>
      </c>
      <c r="J12" s="2">
        <v>216.12834116425188</v>
      </c>
      <c r="K12" s="2">
        <v>2300.8692182503164</v>
      </c>
      <c r="L12" s="2">
        <v>319.02323474045215</v>
      </c>
      <c r="N12" s="2">
        <f t="shared" si="6"/>
        <v>554.2120929836035</v>
      </c>
      <c r="O12" s="2">
        <f t="shared" si="6"/>
        <v>631.0025506211673</v>
      </c>
      <c r="P12" s="6">
        <f t="shared" si="7"/>
        <v>0.15</v>
      </c>
      <c r="Q12" s="2">
        <f t="shared" si="7"/>
        <v>-12</v>
      </c>
      <c r="R12" s="2">
        <f t="shared" si="0"/>
        <v>-16.569965994747101</v>
      </c>
      <c r="S12" s="2">
        <f t="shared" si="1"/>
        <v>85.490290253582288</v>
      </c>
      <c r="T12" s="2">
        <f t="shared" si="2"/>
        <v>-162.40283207030592</v>
      </c>
      <c r="U12" s="2">
        <f t="shared" si="3"/>
        <v>106.16296261179599</v>
      </c>
      <c r="V12" s="2">
        <f t="shared" si="4"/>
        <v>456.07884455685473</v>
      </c>
      <c r="W12" s="2">
        <f t="shared" si="5"/>
        <v>123.8480224452054</v>
      </c>
    </row>
    <row r="13" spans="4:23">
      <c r="D13" s="3" t="s">
        <v>1</v>
      </c>
      <c r="E13" s="3">
        <v>0.15</v>
      </c>
      <c r="F13" s="3">
        <v>-11</v>
      </c>
      <c r="G13" s="2">
        <v>155.63723654617669</v>
      </c>
      <c r="H13" s="2">
        <v>116.74818296395827</v>
      </c>
      <c r="I13" s="2">
        <v>-1014.2269882263048</v>
      </c>
      <c r="J13" s="2">
        <v>210.67368936779894</v>
      </c>
      <c r="K13" s="2">
        <v>2384.8802882919613</v>
      </c>
      <c r="L13" s="2">
        <v>334.06231061785138</v>
      </c>
      <c r="N13" s="2">
        <f t="shared" si="6"/>
        <v>1526.2905366118332</v>
      </c>
      <c r="O13" s="2">
        <f t="shared" si="6"/>
        <v>661.48418294960857</v>
      </c>
      <c r="P13" s="6">
        <f t="shared" si="7"/>
        <v>0.15</v>
      </c>
      <c r="Q13" s="2">
        <f t="shared" si="7"/>
        <v>-11</v>
      </c>
      <c r="R13" s="2">
        <f t="shared" si="0"/>
        <v>193.68817747329339</v>
      </c>
      <c r="S13" s="2">
        <f t="shared" si="1"/>
        <v>92.41592645704381</v>
      </c>
      <c r="T13" s="2">
        <f t="shared" si="2"/>
        <v>-7.3822361594768484</v>
      </c>
      <c r="U13" s="2">
        <f t="shared" si="3"/>
        <v>108.5593728702039</v>
      </c>
      <c r="V13" s="2">
        <f t="shared" si="4"/>
        <v>576.83932699210015</v>
      </c>
      <c r="W13" s="2">
        <f t="shared" si="5"/>
        <v>129.76679214755666</v>
      </c>
    </row>
    <row r="14" spans="4:23">
      <c r="D14" s="3" t="s">
        <v>35</v>
      </c>
      <c r="E14" s="3">
        <v>0.15</v>
      </c>
      <c r="F14" s="3">
        <v>-10</v>
      </c>
      <c r="G14" s="2">
        <v>-638.75965358826522</v>
      </c>
      <c r="H14" s="2">
        <v>119.37949899463581</v>
      </c>
      <c r="I14" s="2">
        <v>-1149.6273816774333</v>
      </c>
      <c r="J14" s="2">
        <v>238.11674365712577</v>
      </c>
      <c r="K14" s="2">
        <v>1403.6876303427905</v>
      </c>
      <c r="L14" s="2">
        <v>267.68314152728271</v>
      </c>
      <c r="N14" s="2">
        <f t="shared" si="6"/>
        <v>-384.69940492290812</v>
      </c>
      <c r="O14" s="2">
        <f t="shared" si="6"/>
        <v>625.17938417904429</v>
      </c>
      <c r="P14" s="6">
        <f t="shared" si="7"/>
        <v>0.15</v>
      </c>
      <c r="Q14" s="2">
        <f t="shared" si="7"/>
        <v>-10</v>
      </c>
      <c r="R14" s="2">
        <f t="shared" si="0"/>
        <v>-151.86331287392616</v>
      </c>
      <c r="S14" s="2">
        <f t="shared" si="1"/>
        <v>88.897346534286015</v>
      </c>
      <c r="T14" s="2">
        <f t="shared" si="2"/>
        <v>-239.66870363925193</v>
      </c>
      <c r="U14" s="2">
        <f t="shared" si="3"/>
        <v>109.30531046065147</v>
      </c>
      <c r="V14" s="2">
        <f t="shared" si="4"/>
        <v>199.18231405172403</v>
      </c>
      <c r="W14" s="2">
        <f t="shared" si="5"/>
        <v>114.38703509458472</v>
      </c>
    </row>
    <row r="15" spans="4:23">
      <c r="D15" s="3" t="s">
        <v>0</v>
      </c>
      <c r="E15" s="3">
        <v>0.15</v>
      </c>
      <c r="F15" s="3">
        <v>-9</v>
      </c>
      <c r="G15" s="2">
        <v>-62.619207408875049</v>
      </c>
      <c r="H15" s="2">
        <v>119.73422636987095</v>
      </c>
      <c r="I15" s="2">
        <v>-1365.9388746973912</v>
      </c>
      <c r="J15" s="2">
        <v>244.23039042832283</v>
      </c>
      <c r="K15" s="2">
        <v>757.48716096845226</v>
      </c>
      <c r="L15" s="2">
        <v>188.49961895840283</v>
      </c>
      <c r="N15" s="2">
        <f t="shared" si="6"/>
        <v>-671.07092113781403</v>
      </c>
      <c r="O15" s="2">
        <f t="shared" si="6"/>
        <v>552.46423575659662</v>
      </c>
      <c r="P15" s="6">
        <f t="shared" si="7"/>
        <v>0.15</v>
      </c>
      <c r="Q15" s="2">
        <f t="shared" si="7"/>
        <v>-9</v>
      </c>
      <c r="R15" s="2">
        <f t="shared" si="0"/>
        <v>-84.16105827284882</v>
      </c>
      <c r="S15" s="2">
        <f t="shared" si="1"/>
        <v>81.005095943199336</v>
      </c>
      <c r="T15" s="2">
        <f t="shared" si="2"/>
        <v>-308.16912608806251</v>
      </c>
      <c r="U15" s="2">
        <f t="shared" si="3"/>
        <v>102.40287414074575</v>
      </c>
      <c r="V15" s="2">
        <f t="shared" si="4"/>
        <v>56.794723792004312</v>
      </c>
      <c r="W15" s="2">
        <f t="shared" si="5"/>
        <v>92.824147794353252</v>
      </c>
    </row>
    <row r="16" spans="4:23">
      <c r="D16" s="3" t="s">
        <v>0</v>
      </c>
      <c r="E16" s="3">
        <v>0.15</v>
      </c>
      <c r="F16" s="3">
        <v>-8</v>
      </c>
      <c r="G16" s="2">
        <v>-319.11083847964238</v>
      </c>
      <c r="H16" s="2">
        <v>109.07291411206364</v>
      </c>
      <c r="I16" s="2">
        <v>-1029.404069052347</v>
      </c>
      <c r="J16" s="2">
        <v>216.42173094611974</v>
      </c>
      <c r="K16" s="2">
        <v>753.25346885990496</v>
      </c>
      <c r="L16" s="2">
        <v>262.53740153814283</v>
      </c>
      <c r="N16" s="2">
        <f t="shared" si="6"/>
        <v>-595.26143867208441</v>
      </c>
      <c r="O16" s="2">
        <f t="shared" si="6"/>
        <v>588.03204659632615</v>
      </c>
      <c r="P16" s="6">
        <f t="shared" si="7"/>
        <v>0.15</v>
      </c>
      <c r="Q16" s="2">
        <f t="shared" si="7"/>
        <v>-8</v>
      </c>
      <c r="R16" s="2">
        <f t="shared" si="0"/>
        <v>-119.9538952184478</v>
      </c>
      <c r="S16" s="2">
        <f t="shared" si="1"/>
        <v>83.062912209484139</v>
      </c>
      <c r="T16" s="2">
        <f t="shared" si="2"/>
        <v>-242.03554422313138</v>
      </c>
      <c r="U16" s="2">
        <f t="shared" si="3"/>
        <v>101.51349010283749</v>
      </c>
      <c r="V16" s="2">
        <f t="shared" si="4"/>
        <v>64.358720105536918</v>
      </c>
      <c r="W16" s="2">
        <f t="shared" si="5"/>
        <v>109.43962098584149</v>
      </c>
    </row>
    <row r="17" spans="4:23">
      <c r="D17" s="3" t="s">
        <v>0</v>
      </c>
      <c r="E17" s="3">
        <v>0.15</v>
      </c>
      <c r="F17" s="3">
        <v>-7</v>
      </c>
      <c r="G17" s="2">
        <v>-305.22479161867534</v>
      </c>
      <c r="H17" s="2">
        <v>119.29433028148384</v>
      </c>
      <c r="I17" s="2">
        <v>-436.3056700513909</v>
      </c>
      <c r="J17" s="2">
        <v>215.28259846350176</v>
      </c>
      <c r="K17" s="2">
        <v>938.86590299912723</v>
      </c>
      <c r="L17" s="2">
        <v>351.42600593479983</v>
      </c>
      <c r="N17" s="2">
        <f t="shared" si="6"/>
        <v>197.33544132906104</v>
      </c>
      <c r="O17" s="2">
        <f t="shared" si="6"/>
        <v>686.00293467978543</v>
      </c>
      <c r="P17" s="6">
        <f t="shared" si="7"/>
        <v>0.15</v>
      </c>
      <c r="Q17" s="2">
        <f t="shared" si="7"/>
        <v>-7</v>
      </c>
      <c r="R17" s="2">
        <f t="shared" si="0"/>
        <v>-30.876947164093767</v>
      </c>
      <c r="S17" s="2">
        <f t="shared" si="1"/>
        <v>95.535283997731568</v>
      </c>
      <c r="T17" s="2">
        <f t="shared" si="2"/>
        <v>-53.406473144716756</v>
      </c>
      <c r="U17" s="2">
        <f t="shared" si="3"/>
        <v>112.03326759151591</v>
      </c>
      <c r="V17" s="2">
        <f t="shared" si="4"/>
        <v>182.95114097334107</v>
      </c>
      <c r="W17" s="2">
        <f t="shared" si="5"/>
        <v>135.43291575064524</v>
      </c>
    </row>
    <row r="18" spans="4:23">
      <c r="D18" s="3" t="s">
        <v>0</v>
      </c>
      <c r="E18" s="3">
        <v>0.15</v>
      </c>
      <c r="F18" s="3">
        <v>-6</v>
      </c>
      <c r="G18" s="2">
        <v>-551.01145448464013</v>
      </c>
      <c r="H18" s="2">
        <v>105.05650426893004</v>
      </c>
      <c r="I18" s="2">
        <v>23.128184269512417</v>
      </c>
      <c r="J18" s="2">
        <v>231.62914678610929</v>
      </c>
      <c r="K18" s="2">
        <v>722.26682495357329</v>
      </c>
      <c r="L18" s="2">
        <v>220.32461343424541</v>
      </c>
      <c r="N18" s="2">
        <f t="shared" si="6"/>
        <v>194.38355473844558</v>
      </c>
      <c r="O18" s="2">
        <f t="shared" si="6"/>
        <v>557.01026448928474</v>
      </c>
      <c r="P18" s="6">
        <f t="shared" si="7"/>
        <v>0.15</v>
      </c>
      <c r="Q18" s="2">
        <f t="shared" si="7"/>
        <v>-6</v>
      </c>
      <c r="R18" s="2">
        <f t="shared" si="0"/>
        <v>-73.444392440030029</v>
      </c>
      <c r="S18" s="2">
        <f t="shared" si="1"/>
        <v>78.979584349737877</v>
      </c>
      <c r="T18" s="2">
        <f t="shared" si="2"/>
        <v>25.235857970839938</v>
      </c>
      <c r="U18" s="2">
        <f t="shared" si="3"/>
        <v>100.73425728237808</v>
      </c>
      <c r="V18" s="2">
        <f t="shared" si="4"/>
        <v>145.4003118384129</v>
      </c>
      <c r="W18" s="2">
        <f t="shared" si="5"/>
        <v>98.791290612526439</v>
      </c>
    </row>
    <row r="19" spans="4:23">
      <c r="D19" s="3" t="s">
        <v>0</v>
      </c>
      <c r="E19" s="3">
        <v>0.15</v>
      </c>
      <c r="F19" s="3">
        <v>-5</v>
      </c>
      <c r="G19" s="2">
        <v>-635.36970640584548</v>
      </c>
      <c r="H19" s="2">
        <v>119.38794168839081</v>
      </c>
      <c r="I19" s="2">
        <v>491.49683098226393</v>
      </c>
      <c r="J19" s="2">
        <v>241.18056742061725</v>
      </c>
      <c r="K19" s="2">
        <v>945.89071637598261</v>
      </c>
      <c r="L19" s="2">
        <v>477.41421166256634</v>
      </c>
      <c r="N19" s="2">
        <f t="shared" si="6"/>
        <v>802.017840952401</v>
      </c>
      <c r="O19" s="2">
        <f t="shared" si="6"/>
        <v>837.98272077157435</v>
      </c>
      <c r="P19" s="6">
        <f t="shared" si="7"/>
        <v>0.15</v>
      </c>
      <c r="Q19" s="2">
        <f t="shared" si="7"/>
        <v>-5</v>
      </c>
      <c r="R19" s="2">
        <f t="shared" si="0"/>
        <v>-21.483466934335816</v>
      </c>
      <c r="S19" s="2">
        <f t="shared" si="1"/>
        <v>112.17416256208313</v>
      </c>
      <c r="T19" s="2">
        <f t="shared" si="2"/>
        <v>172.19671917924546</v>
      </c>
      <c r="U19" s="2">
        <f t="shared" si="3"/>
        <v>133.10727010980958</v>
      </c>
      <c r="V19" s="2">
        <f t="shared" si="4"/>
        <v>250.2956682312909</v>
      </c>
      <c r="W19" s="2">
        <f t="shared" si="5"/>
        <v>173.7099277138945</v>
      </c>
    </row>
    <row r="20" spans="4:23">
      <c r="D20" s="3" t="s">
        <v>0</v>
      </c>
      <c r="E20" s="3">
        <v>0.15</v>
      </c>
      <c r="F20" s="3">
        <v>-4</v>
      </c>
      <c r="G20" s="2">
        <v>-829.29206934365743</v>
      </c>
      <c r="H20" s="2">
        <v>99.244487452999238</v>
      </c>
      <c r="I20" s="2">
        <v>440.31044026847536</v>
      </c>
      <c r="J20" s="2">
        <v>256.87722396273824</v>
      </c>
      <c r="K20" s="2">
        <v>825.54544404734952</v>
      </c>
      <c r="L20" s="2">
        <v>472.63866391710121</v>
      </c>
      <c r="N20" s="2">
        <f t="shared" si="6"/>
        <v>436.56381497216745</v>
      </c>
      <c r="O20" s="2">
        <f t="shared" si="6"/>
        <v>828.76037533283875</v>
      </c>
      <c r="P20" s="6">
        <f t="shared" si="7"/>
        <v>0.15</v>
      </c>
      <c r="Q20" s="2">
        <f t="shared" si="7"/>
        <v>-4</v>
      </c>
      <c r="R20" s="2">
        <f t="shared" si="0"/>
        <v>-94.785407155860284</v>
      </c>
      <c r="S20" s="2">
        <f t="shared" si="1"/>
        <v>107.70331233301347</v>
      </c>
      <c r="T20" s="2">
        <f t="shared" si="2"/>
        <v>123.42752418372503</v>
      </c>
      <c r="U20" s="2">
        <f t="shared" si="3"/>
        <v>134.79643892062489</v>
      </c>
      <c r="V20" s="2">
        <f t="shared" si="4"/>
        <v>189.63979045821904</v>
      </c>
      <c r="W20" s="2">
        <f t="shared" si="5"/>
        <v>171.88043641278099</v>
      </c>
    </row>
    <row r="21" spans="4:23">
      <c r="D21" s="3" t="s">
        <v>0</v>
      </c>
      <c r="E21" s="3">
        <v>0.15</v>
      </c>
      <c r="F21" s="3">
        <v>-3</v>
      </c>
      <c r="G21" s="2">
        <v>-1068.8734399135801</v>
      </c>
      <c r="H21" s="2">
        <v>105.62826655513993</v>
      </c>
      <c r="I21" s="2">
        <v>820.73871072063264</v>
      </c>
      <c r="J21" s="2">
        <v>312.18729082849552</v>
      </c>
      <c r="K21" s="2">
        <v>408.9372695142095</v>
      </c>
      <c r="L21" s="2">
        <v>422.90350237659214</v>
      </c>
      <c r="N21" s="2">
        <f t="shared" si="6"/>
        <v>160.80254032126203</v>
      </c>
      <c r="O21" s="2">
        <f t="shared" si="6"/>
        <v>840.71905976022754</v>
      </c>
      <c r="P21" s="6">
        <f t="shared" si="7"/>
        <v>0.15</v>
      </c>
      <c r="Q21" s="2">
        <f t="shared" si="7"/>
        <v>-3</v>
      </c>
      <c r="R21" s="2">
        <f t="shared" si="0"/>
        <v>-166.12484463750855</v>
      </c>
      <c r="S21" s="2">
        <f t="shared" si="1"/>
        <v>110.10850547543959</v>
      </c>
      <c r="T21" s="2">
        <f t="shared" si="2"/>
        <v>158.65224375274678</v>
      </c>
      <c r="U21" s="2">
        <f t="shared" si="3"/>
        <v>145.61083777242257</v>
      </c>
      <c r="V21" s="2">
        <f t="shared" si="4"/>
        <v>87.873871045392789</v>
      </c>
      <c r="W21" s="2">
        <f t="shared" si="5"/>
        <v>164.6401866322517</v>
      </c>
    </row>
    <row r="22" spans="4:23">
      <c r="D22" s="3" t="s">
        <v>0</v>
      </c>
      <c r="E22" s="3">
        <v>0.15</v>
      </c>
      <c r="F22" s="3">
        <v>-2</v>
      </c>
      <c r="G22" s="2">
        <v>-940.3808864680675</v>
      </c>
      <c r="H22" s="2">
        <v>108.16868093064829</v>
      </c>
      <c r="I22" s="2">
        <v>1030.0685243096177</v>
      </c>
      <c r="J22" s="2">
        <v>250.68432611566413</v>
      </c>
      <c r="K22" s="2">
        <v>411.32420595679474</v>
      </c>
      <c r="L22" s="2">
        <v>381.25176497916556</v>
      </c>
      <c r="N22" s="2">
        <f t="shared" si="6"/>
        <v>501.01184379834496</v>
      </c>
      <c r="O22" s="2">
        <f t="shared" si="6"/>
        <v>740.10477202547804</v>
      </c>
      <c r="P22" s="6">
        <f t="shared" si="7"/>
        <v>0.15</v>
      </c>
      <c r="Q22" s="2">
        <f t="shared" si="7"/>
        <v>-2</v>
      </c>
      <c r="R22" s="2">
        <f t="shared" si="0"/>
        <v>-106.82979444625511</v>
      </c>
      <c r="S22" s="2">
        <f t="shared" si="1"/>
        <v>99.540451475241838</v>
      </c>
      <c r="T22" s="2">
        <f t="shared" si="2"/>
        <v>231.84119803115954</v>
      </c>
      <c r="U22" s="2">
        <f t="shared" si="3"/>
        <v>124.03532799141641</v>
      </c>
      <c r="V22" s="2">
        <f t="shared" si="4"/>
        <v>125.49451831426809</v>
      </c>
      <c r="W22" s="2">
        <f t="shared" si="5"/>
        <v>146.47660654608075</v>
      </c>
    </row>
    <row r="23" spans="4:23">
      <c r="D23" s="3" t="s">
        <v>0</v>
      </c>
      <c r="E23" s="3">
        <v>0.15</v>
      </c>
      <c r="F23" s="3">
        <v>-1</v>
      </c>
      <c r="G23" s="2">
        <v>-955.91105817223877</v>
      </c>
      <c r="H23" s="2">
        <v>142.19623750762605</v>
      </c>
      <c r="I23" s="2">
        <v>770.73396790677725</v>
      </c>
      <c r="J23" s="2">
        <v>246.46838739111979</v>
      </c>
      <c r="K23" s="2">
        <v>402.57337497105448</v>
      </c>
      <c r="L23" s="2">
        <v>353.12948702538893</v>
      </c>
      <c r="N23" s="2">
        <f t="shared" si="6"/>
        <v>217.39628470559296</v>
      </c>
      <c r="O23" s="2">
        <f t="shared" si="6"/>
        <v>741.79411192413477</v>
      </c>
      <c r="P23" s="6">
        <f t="shared" si="7"/>
        <v>0.15</v>
      </c>
      <c r="Q23" s="2">
        <f t="shared" si="7"/>
        <v>-1</v>
      </c>
      <c r="R23" s="2">
        <f t="shared" si="0"/>
        <v>-140.5194944836793</v>
      </c>
      <c r="S23" s="2">
        <f t="shared" si="1"/>
        <v>105.57370931332547</v>
      </c>
      <c r="T23" s="2">
        <f t="shared" si="2"/>
        <v>156.24761937365156</v>
      </c>
      <c r="U23" s="2">
        <f t="shared" si="3"/>
        <v>123.49548507455097</v>
      </c>
      <c r="V23" s="2">
        <f t="shared" si="4"/>
        <v>92.970017462824217</v>
      </c>
      <c r="W23" s="2">
        <f t="shared" si="5"/>
        <v>141.82786157419099</v>
      </c>
    </row>
    <row r="24" spans="4:23">
      <c r="D24" s="3" t="s">
        <v>0</v>
      </c>
      <c r="E24" s="3">
        <v>0.15</v>
      </c>
      <c r="F24" s="3">
        <v>0</v>
      </c>
      <c r="G24" s="2">
        <v>-595.35953741818253</v>
      </c>
      <c r="H24" s="2">
        <v>132.12153035668757</v>
      </c>
      <c r="I24" s="2">
        <v>777.07579377002139</v>
      </c>
      <c r="J24" s="2">
        <v>237.63023522420644</v>
      </c>
      <c r="K24" s="2">
        <v>582.30434630797345</v>
      </c>
      <c r="L24" s="2">
        <v>440.54473556313985</v>
      </c>
      <c r="N24" s="2">
        <f t="shared" si="6"/>
        <v>764.02060265981231</v>
      </c>
      <c r="O24" s="2">
        <f t="shared" si="6"/>
        <v>810.29650114403387</v>
      </c>
      <c r="P24" s="6">
        <f t="shared" si="7"/>
        <v>0.15</v>
      </c>
      <c r="Q24" s="2">
        <f t="shared" si="7"/>
        <v>0</v>
      </c>
      <c r="R24" s="2">
        <f t="shared" si="0"/>
        <v>-18.762667077833136</v>
      </c>
      <c r="S24" s="2">
        <f t="shared" si="1"/>
        <v>111.33456784268441</v>
      </c>
      <c r="T24" s="2">
        <f t="shared" si="2"/>
        <v>217.12465547013943</v>
      </c>
      <c r="U24" s="2">
        <f t="shared" si="3"/>
        <v>129.46887649178922</v>
      </c>
      <c r="V24" s="2">
        <f t="shared" si="4"/>
        <v>183.64831293759994</v>
      </c>
      <c r="W24" s="2">
        <f t="shared" si="5"/>
        <v>164.34480623754337</v>
      </c>
    </row>
    <row r="25" spans="4:23">
      <c r="D25" s="3" t="s">
        <v>0</v>
      </c>
      <c r="E25" s="3">
        <v>0.15</v>
      </c>
      <c r="F25" s="3">
        <v>1</v>
      </c>
      <c r="G25" s="2">
        <v>-642.52415690874147</v>
      </c>
      <c r="H25" s="2">
        <v>135.95179777542438</v>
      </c>
      <c r="I25" s="2">
        <v>859.46596115115244</v>
      </c>
      <c r="J25" s="2">
        <v>168.76196525973273</v>
      </c>
      <c r="K25" s="2">
        <v>613.24084183740251</v>
      </c>
      <c r="L25" s="2">
        <v>404.11141933531894</v>
      </c>
      <c r="N25" s="2">
        <f t="shared" si="6"/>
        <v>830.18264607981348</v>
      </c>
      <c r="O25" s="2">
        <f t="shared" si="6"/>
        <v>708.82518237047611</v>
      </c>
      <c r="P25" s="6">
        <f t="shared" si="7"/>
        <v>0.15</v>
      </c>
      <c r="Q25" s="2">
        <f t="shared" si="7"/>
        <v>1</v>
      </c>
      <c r="R25" s="2">
        <f t="shared" si="0"/>
        <v>-19.632612553710324</v>
      </c>
      <c r="S25" s="2">
        <f t="shared" si="1"/>
        <v>100.89446956442191</v>
      </c>
      <c r="T25" s="2">
        <f t="shared" si="2"/>
        <v>238.52193898783395</v>
      </c>
      <c r="U25" s="2">
        <f t="shared" si="3"/>
        <v>106.53371710078744</v>
      </c>
      <c r="V25" s="2">
        <f t="shared" si="4"/>
        <v>196.20199660578317</v>
      </c>
      <c r="W25" s="2">
        <f t="shared" si="5"/>
        <v>146.98440452002876</v>
      </c>
    </row>
    <row r="26" spans="4:23">
      <c r="D26" s="3" t="s">
        <v>0</v>
      </c>
      <c r="E26" s="3">
        <v>0.15</v>
      </c>
      <c r="F26" s="3">
        <v>2</v>
      </c>
      <c r="G26" s="2">
        <v>-997.03188552202005</v>
      </c>
      <c r="H26" s="2">
        <v>112.6697231108526</v>
      </c>
      <c r="I26" s="2">
        <v>761.36401972702265</v>
      </c>
      <c r="J26" s="2">
        <v>276.69266703702124</v>
      </c>
      <c r="K26" s="2">
        <v>1418.1486243258414</v>
      </c>
      <c r="L26" s="2">
        <v>573.77223362346172</v>
      </c>
      <c r="N26" s="2">
        <f t="shared" si="6"/>
        <v>1182.480758530844</v>
      </c>
      <c r="O26" s="2">
        <f t="shared" si="6"/>
        <v>963.13462377133555</v>
      </c>
      <c r="P26" s="6">
        <f t="shared" si="7"/>
        <v>0.15</v>
      </c>
      <c r="Q26" s="2">
        <f t="shared" si="7"/>
        <v>2</v>
      </c>
      <c r="R26" s="2">
        <f t="shared" si="0"/>
        <v>-42.031022359786107</v>
      </c>
      <c r="S26" s="2">
        <f t="shared" si="1"/>
        <v>124.70795813466763</v>
      </c>
      <c r="T26" s="2">
        <f t="shared" si="2"/>
        <v>260.19327385489311</v>
      </c>
      <c r="U26" s="2">
        <f t="shared" si="3"/>
        <v>152.89940162197786</v>
      </c>
      <c r="V26" s="2">
        <f t="shared" si="4"/>
        <v>373.07812777031506</v>
      </c>
      <c r="W26" s="2">
        <f t="shared" si="5"/>
        <v>203.95995212902233</v>
      </c>
    </row>
    <row r="27" spans="4:23">
      <c r="D27" s="3" t="s">
        <v>0</v>
      </c>
      <c r="E27" s="3">
        <v>0.15</v>
      </c>
      <c r="F27" s="3">
        <v>3.0000000000000036</v>
      </c>
      <c r="G27" s="2">
        <v>-734.55857090382335</v>
      </c>
      <c r="H27" s="2">
        <v>102.48096693516186</v>
      </c>
      <c r="I27" s="2">
        <v>910.71119021841434</v>
      </c>
      <c r="J27" s="2">
        <v>290.60186053469113</v>
      </c>
      <c r="K27" s="2">
        <v>723.95147609269895</v>
      </c>
      <c r="L27" s="2">
        <v>904.06241873366446</v>
      </c>
      <c r="N27" s="2">
        <f t="shared" si="6"/>
        <v>900.10409540728995</v>
      </c>
      <c r="O27" s="2">
        <f t="shared" si="6"/>
        <v>1297.1452462035174</v>
      </c>
      <c r="P27" s="6">
        <f t="shared" si="7"/>
        <v>0.15</v>
      </c>
      <c r="Q27" s="2">
        <f t="shared" si="7"/>
        <v>3.0000000000000036</v>
      </c>
      <c r="R27" s="2">
        <f t="shared" si="0"/>
        <v>-27.80336893892229</v>
      </c>
      <c r="S27" s="2">
        <f t="shared" si="1"/>
        <v>159.48917749549068</v>
      </c>
      <c r="T27" s="2">
        <f t="shared" si="2"/>
        <v>254.9773712539623</v>
      </c>
      <c r="U27" s="2">
        <f t="shared" si="3"/>
        <v>191.82245608290975</v>
      </c>
      <c r="V27" s="2">
        <f t="shared" si="4"/>
        <v>222.87804538860499</v>
      </c>
      <c r="W27" s="2">
        <f t="shared" si="5"/>
        <v>297.26098952335838</v>
      </c>
    </row>
    <row r="28" spans="4:23">
      <c r="D28" s="3" t="s">
        <v>0</v>
      </c>
      <c r="E28" s="3">
        <v>0.15</v>
      </c>
      <c r="F28" s="3">
        <v>4.0000000000000036</v>
      </c>
      <c r="G28" s="2">
        <v>-699.44819965302372</v>
      </c>
      <c r="H28" s="2">
        <v>116.95073612534793</v>
      </c>
      <c r="I28" s="2">
        <v>283.32892344233431</v>
      </c>
      <c r="J28" s="2">
        <v>222.48229555206655</v>
      </c>
      <c r="K28" s="2">
        <v>1077.7248928286951</v>
      </c>
      <c r="L28" s="2">
        <v>286.79125322889763</v>
      </c>
      <c r="N28" s="2">
        <f t="shared" si="6"/>
        <v>661.6056166180058</v>
      </c>
      <c r="O28" s="2">
        <f t="shared" si="6"/>
        <v>626.22428490631205</v>
      </c>
      <c r="P28" s="6">
        <f t="shared" si="7"/>
        <v>0.15</v>
      </c>
      <c r="Q28" s="2">
        <f t="shared" si="7"/>
        <v>4.0000000000000036</v>
      </c>
      <c r="R28" s="2">
        <f t="shared" si="0"/>
        <v>-47.854544997769054</v>
      </c>
      <c r="S28" s="2">
        <f t="shared" si="1"/>
        <v>88.594188933172063</v>
      </c>
      <c r="T28" s="2">
        <f t="shared" si="2"/>
        <v>121.06027303424561</v>
      </c>
      <c r="U28" s="2">
        <f t="shared" si="3"/>
        <v>106.73242570963934</v>
      </c>
      <c r="V28" s="2">
        <f t="shared" si="4"/>
        <v>257.59708027252634</v>
      </c>
      <c r="W28" s="2">
        <f t="shared" si="5"/>
        <v>117.78552781034472</v>
      </c>
    </row>
    <row r="29" spans="4:23">
      <c r="D29" s="3" t="s">
        <v>0</v>
      </c>
      <c r="E29" s="3">
        <v>0.15</v>
      </c>
      <c r="F29" s="3">
        <v>5.0000000000000036</v>
      </c>
      <c r="G29" s="2">
        <v>-541.00291515202946</v>
      </c>
      <c r="H29" s="2">
        <v>126.19966599348317</v>
      </c>
      <c r="I29" s="2">
        <v>-181.27380891074088</v>
      </c>
      <c r="J29" s="2">
        <v>218.40536028881877</v>
      </c>
      <c r="K29" s="2">
        <v>501.69892002090319</v>
      </c>
      <c r="L29" s="2">
        <v>359.74461940384117</v>
      </c>
      <c r="N29" s="2">
        <f t="shared" si="6"/>
        <v>-220.57780404186713</v>
      </c>
      <c r="O29" s="2">
        <f t="shared" si="6"/>
        <v>704.34964568614305</v>
      </c>
      <c r="P29" s="6">
        <f t="shared" si="7"/>
        <v>0.15</v>
      </c>
      <c r="Q29" s="2">
        <f t="shared" si="7"/>
        <v>5.0000000000000036</v>
      </c>
      <c r="R29" s="2">
        <f t="shared" si="0"/>
        <v>-117.11057335883429</v>
      </c>
      <c r="S29" s="2">
        <f t="shared" si="1"/>
        <v>98.728810089551828</v>
      </c>
      <c r="T29" s="2">
        <f t="shared" si="2"/>
        <v>-55.28213322361281</v>
      </c>
      <c r="U29" s="2">
        <f t="shared" si="3"/>
        <v>114.57666379656263</v>
      </c>
      <c r="V29" s="2">
        <f t="shared" si="4"/>
        <v>62.103804561513513</v>
      </c>
      <c r="W29" s="2">
        <f t="shared" si="5"/>
        <v>138.86934895695708</v>
      </c>
    </row>
    <row r="30" spans="4:23">
      <c r="D30" s="3" t="s">
        <v>0</v>
      </c>
      <c r="E30" s="3">
        <v>0.15</v>
      </c>
      <c r="F30" s="3">
        <v>6.0000000000000036</v>
      </c>
      <c r="G30" s="2">
        <v>-299.97789032904535</v>
      </c>
      <c r="H30" s="2">
        <v>122.57836558066697</v>
      </c>
      <c r="I30" s="2">
        <v>-300.07083020455974</v>
      </c>
      <c r="J30" s="2">
        <v>202.59673572775819</v>
      </c>
      <c r="K30" s="2">
        <v>592.69764784336473</v>
      </c>
      <c r="L30" s="2">
        <v>258.61260337284375</v>
      </c>
      <c r="N30" s="2">
        <f t="shared" si="6"/>
        <v>-7.3510726902403576</v>
      </c>
      <c r="O30" s="2">
        <f t="shared" si="6"/>
        <v>583.78770468126891</v>
      </c>
      <c r="P30" s="6">
        <f t="shared" si="7"/>
        <v>0.15</v>
      </c>
      <c r="Q30" s="2">
        <f t="shared" si="7"/>
        <v>6.0000000000000036</v>
      </c>
      <c r="R30" s="2">
        <f t="shared" si="0"/>
        <v>-52.362723475799704</v>
      </c>
      <c r="S30" s="2">
        <f t="shared" si="1"/>
        <v>84.919936783690929</v>
      </c>
      <c r="T30" s="2">
        <f t="shared" si="2"/>
        <v>-52.378697516903742</v>
      </c>
      <c r="U30" s="2">
        <f t="shared" si="3"/>
        <v>98.673094152722229</v>
      </c>
      <c r="V30" s="2">
        <f t="shared" si="4"/>
        <v>101.06588464758327</v>
      </c>
      <c r="W30" s="2">
        <f t="shared" si="5"/>
        <v>108.30082140422134</v>
      </c>
    </row>
    <row r="31" spans="4:23">
      <c r="D31" s="3" t="s">
        <v>0</v>
      </c>
      <c r="E31" s="3">
        <v>0.15</v>
      </c>
      <c r="F31" s="3">
        <v>7.0000000000000036</v>
      </c>
      <c r="G31" s="2">
        <v>-304.3674826728469</v>
      </c>
      <c r="H31" s="2">
        <v>137.79913593073383</v>
      </c>
      <c r="I31" s="2">
        <v>-254.28051152201573</v>
      </c>
      <c r="J31" s="2">
        <v>301.11157011505998</v>
      </c>
      <c r="K31" s="2">
        <v>1120.387722950868</v>
      </c>
      <c r="L31" s="2">
        <v>286.69798706504162</v>
      </c>
      <c r="N31" s="2">
        <f t="shared" si="6"/>
        <v>561.73972875600543</v>
      </c>
      <c r="O31" s="2">
        <f t="shared" si="6"/>
        <v>725.60869311083547</v>
      </c>
      <c r="P31" s="6">
        <f t="shared" si="7"/>
        <v>0.15</v>
      </c>
      <c r="Q31" s="2">
        <f t="shared" si="7"/>
        <v>7.0000000000000036</v>
      </c>
      <c r="R31" s="2">
        <f t="shared" si="0"/>
        <v>9.1271217482925451</v>
      </c>
      <c r="S31" s="2">
        <f t="shared" si="1"/>
        <v>103.04767729709252</v>
      </c>
      <c r="T31" s="2">
        <f t="shared" si="2"/>
        <v>17.735819914841652</v>
      </c>
      <c r="U31" s="2">
        <f t="shared" si="3"/>
        <v>131.1170019225236</v>
      </c>
      <c r="V31" s="2">
        <f t="shared" si="4"/>
        <v>254.00692271486855</v>
      </c>
      <c r="W31" s="2">
        <f t="shared" si="5"/>
        <v>128.63966733580162</v>
      </c>
    </row>
    <row r="32" spans="4:23">
      <c r="D32" s="3" t="s">
        <v>0</v>
      </c>
      <c r="E32" s="3">
        <v>0.15</v>
      </c>
      <c r="F32" s="3">
        <v>8.0000000000000036</v>
      </c>
      <c r="G32" s="2">
        <v>-226.13222147279225</v>
      </c>
      <c r="H32" s="2">
        <v>123.05120035501319</v>
      </c>
      <c r="I32" s="2">
        <v>-1144.5346324297045</v>
      </c>
      <c r="J32" s="2">
        <v>281.84852638702853</v>
      </c>
      <c r="K32" s="2">
        <v>497.53488684490782</v>
      </c>
      <c r="L32" s="2">
        <v>295.24738398910591</v>
      </c>
      <c r="N32" s="2">
        <f t="shared" si="6"/>
        <v>-873.13196705758901</v>
      </c>
      <c r="O32" s="2">
        <f t="shared" si="6"/>
        <v>700.14711073114768</v>
      </c>
      <c r="P32" s="6">
        <f t="shared" si="7"/>
        <v>0.15</v>
      </c>
      <c r="Q32" s="2">
        <f t="shared" si="7"/>
        <v>8.0000000000000036</v>
      </c>
      <c r="R32" s="2">
        <f t="shared" si="0"/>
        <v>-134.36528446255997</v>
      </c>
      <c r="S32" s="2">
        <f t="shared" si="1"/>
        <v>97.728015297237164</v>
      </c>
      <c r="T32" s="2">
        <f t="shared" si="2"/>
        <v>-292.21569884577929</v>
      </c>
      <c r="U32" s="2">
        <f t="shared" si="3"/>
        <v>125.02130570898981</v>
      </c>
      <c r="V32" s="2">
        <f t="shared" si="4"/>
        <v>-9.985000220455273</v>
      </c>
      <c r="W32" s="2">
        <f t="shared" si="5"/>
        <v>127.32423435934686</v>
      </c>
    </row>
    <row r="33" spans="3:42">
      <c r="D33" s="3" t="s">
        <v>0</v>
      </c>
      <c r="E33" s="3">
        <v>0.15</v>
      </c>
      <c r="F33" s="3">
        <v>9.0000000000000036</v>
      </c>
      <c r="G33" s="2">
        <v>-29.515144182359936</v>
      </c>
      <c r="H33" s="2">
        <v>132.05914378177368</v>
      </c>
      <c r="I33" s="2">
        <v>-1328.5488692797944</v>
      </c>
      <c r="J33" s="2">
        <v>219.01959660397006</v>
      </c>
      <c r="K33" s="2">
        <v>975.09250046274099</v>
      </c>
      <c r="L33" s="2">
        <v>335.76547349195232</v>
      </c>
      <c r="N33" s="2">
        <f t="shared" si="6"/>
        <v>-382.97151299941345</v>
      </c>
      <c r="O33" s="2">
        <f t="shared" si="6"/>
        <v>686.84421387769612</v>
      </c>
      <c r="P33" s="6">
        <f t="shared" si="7"/>
        <v>0.15</v>
      </c>
      <c r="Q33" s="2">
        <f t="shared" si="7"/>
        <v>9.0000000000000036</v>
      </c>
      <c r="R33" s="2">
        <f t="shared" si="0"/>
        <v>-46.960424640653969</v>
      </c>
      <c r="S33" s="2">
        <f t="shared" si="1"/>
        <v>97.821251230365377</v>
      </c>
      <c r="T33" s="2">
        <f t="shared" si="2"/>
        <v>-270.23184614177552</v>
      </c>
      <c r="U33" s="2">
        <f t="shared" si="3"/>
        <v>112.76757905918038</v>
      </c>
      <c r="V33" s="2">
        <f t="shared" si="4"/>
        <v>125.70651428272276</v>
      </c>
      <c r="W33" s="2">
        <f t="shared" si="5"/>
        <v>132.83327664930232</v>
      </c>
    </row>
    <row r="34" spans="3:42">
      <c r="D34" s="3" t="s">
        <v>35</v>
      </c>
      <c r="E34" s="3">
        <v>0.15</v>
      </c>
      <c r="F34" s="3">
        <v>10.000000000000004</v>
      </c>
      <c r="G34" s="2">
        <v>-703.20359195403091</v>
      </c>
      <c r="H34" s="2">
        <v>128.79719291298113</v>
      </c>
      <c r="I34" s="2">
        <v>-1281.2262256261906</v>
      </c>
      <c r="J34" s="2">
        <v>253.91313918019955</v>
      </c>
      <c r="K34" s="2">
        <v>1441.4915218195974</v>
      </c>
      <c r="L34" s="2">
        <v>459.32764616630357</v>
      </c>
      <c r="N34" s="2">
        <f t="shared" si="6"/>
        <v>-542.93829576062399</v>
      </c>
      <c r="O34" s="2">
        <f t="shared" si="6"/>
        <v>842.03797825948425</v>
      </c>
      <c r="P34" s="6">
        <f t="shared" si="7"/>
        <v>0.15</v>
      </c>
      <c r="Q34" s="2">
        <f t="shared" si="7"/>
        <v>10.000000000000004</v>
      </c>
      <c r="R34" s="2">
        <f t="shared" si="0"/>
        <v>-180.24699346591734</v>
      </c>
      <c r="S34" s="2">
        <f t="shared" si="1"/>
        <v>114.23492140404974</v>
      </c>
      <c r="T34" s="2">
        <f t="shared" si="2"/>
        <v>-279.59463362831974</v>
      </c>
      <c r="U34" s="2">
        <f t="shared" si="3"/>
        <v>135.73922466872787</v>
      </c>
      <c r="V34" s="2">
        <f t="shared" si="4"/>
        <v>188.37247921392506</v>
      </c>
      <c r="W34" s="2">
        <f t="shared" si="5"/>
        <v>171.04484305696454</v>
      </c>
    </row>
    <row r="35" spans="3:42">
      <c r="D35" s="3" t="s">
        <v>1</v>
      </c>
      <c r="E35" s="3">
        <v>0.15</v>
      </c>
      <c r="F35" s="3">
        <v>11.000000000000004</v>
      </c>
      <c r="G35" s="2">
        <v>-120.83019000022747</v>
      </c>
      <c r="H35" s="2">
        <v>153.70919444082767</v>
      </c>
      <c r="I35" s="2">
        <v>-985.32809467322693</v>
      </c>
      <c r="J35" s="2">
        <v>231.97738811853731</v>
      </c>
      <c r="K35" s="2">
        <v>2079.2985268606308</v>
      </c>
      <c r="L35" s="2">
        <v>290.29649535893077</v>
      </c>
      <c r="N35" s="2">
        <f t="shared" si="6"/>
        <v>973.14024218717645</v>
      </c>
      <c r="O35" s="2">
        <f t="shared" si="6"/>
        <v>675.98307791829575</v>
      </c>
      <c r="P35" s="6">
        <f t="shared" si="7"/>
        <v>0.15</v>
      </c>
      <c r="Q35" s="2">
        <f t="shared" si="7"/>
        <v>11.000000000000004</v>
      </c>
      <c r="R35" s="2">
        <f t="shared" si="0"/>
        <v>85.669525082933333</v>
      </c>
      <c r="S35" s="2">
        <f t="shared" si="1"/>
        <v>100.35441694183088</v>
      </c>
      <c r="T35" s="2">
        <f t="shared" si="2"/>
        <v>-62.916052282738441</v>
      </c>
      <c r="U35" s="2">
        <f t="shared" si="3"/>
        <v>113.8067627301872</v>
      </c>
      <c r="V35" s="2">
        <f t="shared" si="4"/>
        <v>463.81664829339337</v>
      </c>
      <c r="W35" s="2">
        <f t="shared" si="5"/>
        <v>123.83035928712985</v>
      </c>
    </row>
    <row r="36" spans="3:42">
      <c r="D36" s="3" t="s">
        <v>1</v>
      </c>
      <c r="E36" s="3">
        <v>0.15</v>
      </c>
      <c r="F36" s="3">
        <v>12.000000000000004</v>
      </c>
      <c r="G36" s="2">
        <v>-484.69537097742068</v>
      </c>
      <c r="H36" s="2">
        <v>94.099078312729603</v>
      </c>
      <c r="I36" s="2">
        <v>-1165.3781392873805</v>
      </c>
      <c r="J36" s="2">
        <v>224.1572748435658</v>
      </c>
      <c r="K36" s="2">
        <v>1864.1128691021329</v>
      </c>
      <c r="L36" s="2">
        <v>235.09443038462746</v>
      </c>
      <c r="N36" s="2">
        <f t="shared" si="6"/>
        <v>214.03935883733175</v>
      </c>
      <c r="O36" s="2">
        <f t="shared" si="6"/>
        <v>553.35078354092286</v>
      </c>
      <c r="P36" s="6">
        <f t="shared" si="7"/>
        <v>0.15</v>
      </c>
      <c r="Q36" s="2">
        <f t="shared" si="7"/>
        <v>12.000000000000004</v>
      </c>
      <c r="R36" s="2">
        <f t="shared" si="0"/>
        <v>-59.896462013911012</v>
      </c>
      <c r="S36" s="2">
        <f t="shared" si="1"/>
        <v>76.696021034788842</v>
      </c>
      <c r="T36" s="2">
        <f t="shared" si="2"/>
        <v>-176.88881281718534</v>
      </c>
      <c r="U36" s="2">
        <f t="shared" si="3"/>
        <v>99.049773563526301</v>
      </c>
      <c r="V36" s="2">
        <f t="shared" si="4"/>
        <v>343.80495424976226</v>
      </c>
      <c r="W36" s="2">
        <f t="shared" si="5"/>
        <v>100.92959717214626</v>
      </c>
    </row>
    <row r="37" spans="3:42">
      <c r="D37" s="3" t="s">
        <v>1</v>
      </c>
      <c r="E37" s="3">
        <v>0.15</v>
      </c>
      <c r="F37" s="3">
        <v>13.000000000000004</v>
      </c>
      <c r="G37" s="2">
        <v>-440.48235283625513</v>
      </c>
      <c r="H37" s="2">
        <v>116.25300501330878</v>
      </c>
      <c r="I37" s="2">
        <v>-712.41221390939575</v>
      </c>
      <c r="J37" s="2">
        <v>214.26972290073837</v>
      </c>
      <c r="K37" s="2">
        <v>1951.4911921442051</v>
      </c>
      <c r="L37" s="2">
        <v>264.40646263638041</v>
      </c>
      <c r="N37" s="2">
        <f t="shared" si="6"/>
        <v>798.59662539855412</v>
      </c>
      <c r="O37" s="2">
        <f t="shared" si="6"/>
        <v>594.92919055042762</v>
      </c>
      <c r="P37" s="6">
        <f t="shared" si="7"/>
        <v>0.15</v>
      </c>
      <c r="Q37" s="2">
        <f t="shared" si="7"/>
        <v>13.000000000000004</v>
      </c>
      <c r="R37" s="2">
        <f t="shared" si="0"/>
        <v>11.638601509235524</v>
      </c>
      <c r="S37" s="2">
        <f t="shared" si="1"/>
        <v>85.051365453115466</v>
      </c>
      <c r="T37" s="2">
        <f t="shared" si="2"/>
        <v>-35.09934336271052</v>
      </c>
      <c r="U37" s="2">
        <f t="shared" si="3"/>
        <v>101.89798884001743</v>
      </c>
      <c r="V37" s="2">
        <f t="shared" si="4"/>
        <v>422.75905455275216</v>
      </c>
      <c r="W37" s="2">
        <f t="shared" si="5"/>
        <v>110.51524098208091</v>
      </c>
    </row>
    <row r="38" spans="3:42">
      <c r="D38" s="3" t="s">
        <v>1</v>
      </c>
      <c r="E38" s="3">
        <v>0.15</v>
      </c>
      <c r="F38" s="3">
        <v>14.000000000000004</v>
      </c>
      <c r="G38" s="2">
        <v>-273.97109088675415</v>
      </c>
      <c r="H38" s="2">
        <v>101.35148081089048</v>
      </c>
      <c r="I38" s="2">
        <v>-687.52106880572921</v>
      </c>
      <c r="J38" s="2">
        <v>226.72554074784017</v>
      </c>
      <c r="K38" s="2">
        <v>1784.9460524639733</v>
      </c>
      <c r="L38" s="2">
        <v>216.54628346064169</v>
      </c>
      <c r="N38" s="2">
        <f t="shared" si="6"/>
        <v>823.4538927714899</v>
      </c>
      <c r="O38" s="2">
        <f t="shared" si="6"/>
        <v>544.62330501937231</v>
      </c>
      <c r="P38" s="6">
        <f t="shared" si="7"/>
        <v>0.15</v>
      </c>
      <c r="Q38" s="2">
        <f t="shared" si="7"/>
        <v>14.000000000000004</v>
      </c>
      <c r="R38" s="2">
        <f t="shared" si="0"/>
        <v>42.976488275720854</v>
      </c>
      <c r="S38" s="2">
        <f t="shared" si="1"/>
        <v>76.987959750865642</v>
      </c>
      <c r="T38" s="2">
        <f t="shared" si="2"/>
        <v>-28.102414179102979</v>
      </c>
      <c r="U38" s="2">
        <f t="shared" si="3"/>
        <v>98.536626302528859</v>
      </c>
      <c r="V38" s="2">
        <f t="shared" si="4"/>
        <v>396.85287228912716</v>
      </c>
      <c r="W38" s="2">
        <f t="shared" si="5"/>
        <v>96.787066456291541</v>
      </c>
    </row>
    <row r="39" spans="3:42">
      <c r="D39" s="3" t="s">
        <v>1</v>
      </c>
      <c r="E39" s="3">
        <v>0.15</v>
      </c>
      <c r="F39" s="3">
        <v>15.000000000000004</v>
      </c>
      <c r="G39" s="2">
        <v>17.856115718926464</v>
      </c>
      <c r="H39" s="2">
        <v>125.04872954099041</v>
      </c>
      <c r="I39" s="2">
        <v>-586.98610896348703</v>
      </c>
      <c r="J39" s="2">
        <v>243.00494122800166</v>
      </c>
      <c r="K39" s="2">
        <v>783.86845966746125</v>
      </c>
      <c r="L39" s="2">
        <v>233.30949743075303</v>
      </c>
      <c r="N39" s="2">
        <f t="shared" si="6"/>
        <v>214.73846642290073</v>
      </c>
      <c r="O39" s="2">
        <f t="shared" si="6"/>
        <v>601.36316819974513</v>
      </c>
      <c r="P39" s="6">
        <f t="shared" si="7"/>
        <v>0.15</v>
      </c>
      <c r="Q39" s="2">
        <f t="shared" si="7"/>
        <v>15.000000000000004</v>
      </c>
      <c r="R39" s="2">
        <f t="shared" si="0"/>
        <v>26.55603965419526</v>
      </c>
      <c r="S39" s="2">
        <f t="shared" si="1"/>
        <v>87.266846911704874</v>
      </c>
      <c r="T39" s="2">
        <f t="shared" si="2"/>
        <v>-77.401217713094553</v>
      </c>
      <c r="U39" s="2">
        <f t="shared" ref="U39:U41" si="8">E/1000/(1+nu)*(I39+J39+(nu/(1-2*nu))*(N39+O39))-T39</f>
        <v>107.54057079540992</v>
      </c>
      <c r="V39" s="2">
        <f t="shared" si="4"/>
        <v>158.21441127034967</v>
      </c>
      <c r="W39" s="2">
        <f t="shared" ref="W39:W41" si="9">E/1000/(1+nu)*(K39+L39+(nu/(1-2*nu))*(N39+O39))-V39</f>
        <v>105.87416639275779</v>
      </c>
    </row>
    <row r="40" spans="3:42">
      <c r="D40" s="3" t="s">
        <v>1</v>
      </c>
      <c r="E40" s="3">
        <v>0.15</v>
      </c>
      <c r="F40" s="3">
        <v>16.000000000000004</v>
      </c>
      <c r="G40" s="2">
        <v>176.63530474181783</v>
      </c>
      <c r="H40" s="2">
        <v>113.49613469186505</v>
      </c>
      <c r="I40" s="2">
        <v>-447.43648843305942</v>
      </c>
      <c r="J40" s="2">
        <v>238.17594595101124</v>
      </c>
      <c r="K40" s="2">
        <v>761.77216813020186</v>
      </c>
      <c r="L40" s="2">
        <v>246.37797084872307</v>
      </c>
      <c r="N40" s="2">
        <f t="shared" si="6"/>
        <v>490.97098443896027</v>
      </c>
      <c r="O40" s="2">
        <f t="shared" si="6"/>
        <v>598.05005149159933</v>
      </c>
      <c r="P40" s="6">
        <f t="shared" si="7"/>
        <v>0.15</v>
      </c>
      <c r="Q40" s="9">
        <f t="shared" si="7"/>
        <v>16.000000000000004</v>
      </c>
      <c r="R40" s="2">
        <f t="shared" si="0"/>
        <v>84.059144425511221</v>
      </c>
      <c r="S40" s="2">
        <f t="shared" si="1"/>
        <v>84.918872532058003</v>
      </c>
      <c r="T40" s="2">
        <f t="shared" si="2"/>
        <v>-23.203195026420801</v>
      </c>
      <c r="U40" s="2">
        <f t="shared" si="8"/>
        <v>106.34821509222375</v>
      </c>
      <c r="V40" s="2">
        <f t="shared" si="4"/>
        <v>184.62954282038973</v>
      </c>
      <c r="W40" s="2">
        <f t="shared" si="9"/>
        <v>107.75793812151798</v>
      </c>
    </row>
    <row r="41" spans="3:42">
      <c r="C41" s="3"/>
      <c r="D41" s="3" t="s">
        <v>1</v>
      </c>
      <c r="E41" s="3">
        <v>0.15</v>
      </c>
      <c r="F41" s="3">
        <v>24.000000000000004</v>
      </c>
      <c r="G41" s="2">
        <v>822.52692525877706</v>
      </c>
      <c r="H41" s="2">
        <v>111.47655632889814</v>
      </c>
      <c r="I41" s="2">
        <v>-552.77249027467985</v>
      </c>
      <c r="J41" s="2">
        <v>270.95992056296518</v>
      </c>
      <c r="K41" s="2">
        <v>-916.90427878069147</v>
      </c>
      <c r="L41" s="2">
        <v>384.06375829639023</v>
      </c>
      <c r="N41" s="2">
        <f t="shared" si="6"/>
        <v>-647.14984379659427</v>
      </c>
      <c r="O41" s="2">
        <f t="shared" si="6"/>
        <v>766.50023518825355</v>
      </c>
      <c r="P41" s="6">
        <f t="shared" si="7"/>
        <v>0.15</v>
      </c>
      <c r="Q41" s="9">
        <f t="shared" si="7"/>
        <v>24.000000000000004</v>
      </c>
      <c r="R41" s="2">
        <f t="shared" si="0"/>
        <v>70.589801113599805</v>
      </c>
      <c r="S41" s="2">
        <f t="shared" si="1"/>
        <v>102.9959963427446</v>
      </c>
      <c r="T41" s="2">
        <f t="shared" si="2"/>
        <v>-165.78978593121312</v>
      </c>
      <c r="U41" s="2">
        <f t="shared" si="8"/>
        <v>130.40719957047492</v>
      </c>
      <c r="V41" s="2">
        <f t="shared" si="4"/>
        <v>-228.37493708068385</v>
      </c>
      <c r="W41" s="2">
        <f t="shared" si="9"/>
        <v>149.84692168090731</v>
      </c>
    </row>
    <row r="42" spans="3:42">
      <c r="F42"/>
    </row>
    <row r="43" spans="3:42">
      <c r="F43"/>
      <c r="G43" s="27" t="s">
        <v>38</v>
      </c>
    </row>
    <row r="44" spans="3:42">
      <c r="F44"/>
    </row>
    <row r="45" spans="3:42">
      <c r="F45"/>
      <c r="AP45" t="s">
        <v>21</v>
      </c>
    </row>
    <row r="46" spans="3:42">
      <c r="F46"/>
    </row>
    <row r="47" spans="3:42">
      <c r="F47"/>
    </row>
    <row r="48" spans="3:42">
      <c r="F48"/>
    </row>
    <row r="49" spans="6:23">
      <c r="F49"/>
    </row>
    <row r="50" spans="6:23">
      <c r="F50"/>
    </row>
    <row r="51" spans="6:23">
      <c r="F51"/>
    </row>
    <row r="52" spans="6:23">
      <c r="F52"/>
      <c r="R52" s="12" t="s">
        <v>36</v>
      </c>
      <c r="S52" s="13"/>
      <c r="T52" s="13" t="s">
        <v>32</v>
      </c>
      <c r="U52" s="13"/>
      <c r="V52" s="13"/>
      <c r="W52" s="14"/>
    </row>
    <row r="53" spans="6:23">
      <c r="F53"/>
      <c r="R53" s="15" t="s">
        <v>31</v>
      </c>
      <c r="S53" s="11" t="s">
        <v>29</v>
      </c>
      <c r="T53" s="11" t="s">
        <v>7</v>
      </c>
      <c r="U53" s="11" t="s">
        <v>30</v>
      </c>
      <c r="V53" s="11" t="s">
        <v>9</v>
      </c>
      <c r="W53" s="16" t="s">
        <v>30</v>
      </c>
    </row>
    <row r="54" spans="6:23">
      <c r="F54"/>
      <c r="R54" s="15"/>
      <c r="S54" s="11">
        <v>-20</v>
      </c>
      <c r="T54" s="11">
        <v>21</v>
      </c>
      <c r="U54" s="11">
        <v>4</v>
      </c>
      <c r="V54" s="11">
        <v>106</v>
      </c>
      <c r="W54" s="16">
        <v>8</v>
      </c>
    </row>
    <row r="55" spans="6:23">
      <c r="F55"/>
      <c r="R55" s="15"/>
      <c r="S55" s="11">
        <v>-12</v>
      </c>
      <c r="T55" s="11">
        <v>-58</v>
      </c>
      <c r="U55" s="11">
        <v>7</v>
      </c>
      <c r="V55" s="11">
        <v>396</v>
      </c>
      <c r="W55" s="16">
        <v>2</v>
      </c>
    </row>
    <row r="56" spans="6:23">
      <c r="F56"/>
      <c r="R56" s="15"/>
      <c r="S56" s="11">
        <v>-10</v>
      </c>
      <c r="T56" s="11">
        <v>-127</v>
      </c>
      <c r="U56" s="11">
        <v>23</v>
      </c>
      <c r="V56" s="11">
        <v>305</v>
      </c>
      <c r="W56" s="16">
        <v>23</v>
      </c>
    </row>
    <row r="57" spans="6:23">
      <c r="F57"/>
      <c r="R57" s="15"/>
      <c r="S57" s="11">
        <v>-5</v>
      </c>
      <c r="T57" s="11"/>
      <c r="U57" s="11"/>
      <c r="V57" s="11"/>
      <c r="W57" s="16"/>
    </row>
    <row r="58" spans="6:23">
      <c r="F58"/>
      <c r="R58" s="15"/>
      <c r="S58" s="11">
        <v>0</v>
      </c>
      <c r="T58" s="11">
        <v>446</v>
      </c>
      <c r="U58" s="11">
        <v>66</v>
      </c>
      <c r="V58" s="11">
        <v>470</v>
      </c>
      <c r="W58" s="16">
        <v>61</v>
      </c>
    </row>
    <row r="59" spans="6:23">
      <c r="F59"/>
      <c r="R59" s="15"/>
      <c r="S59" s="11">
        <v>5</v>
      </c>
      <c r="T59" s="11">
        <v>354</v>
      </c>
      <c r="U59" s="11">
        <v>48</v>
      </c>
      <c r="V59" s="11">
        <v>396</v>
      </c>
      <c r="W59" s="16">
        <v>50</v>
      </c>
    </row>
    <row r="60" spans="6:23">
      <c r="F60"/>
      <c r="R60" s="15"/>
      <c r="S60" s="11">
        <v>10</v>
      </c>
      <c r="T60" s="11">
        <v>332</v>
      </c>
      <c r="U60" s="11">
        <v>48</v>
      </c>
      <c r="V60" s="11">
        <v>420</v>
      </c>
      <c r="W60" s="16">
        <v>63</v>
      </c>
    </row>
    <row r="61" spans="6:23">
      <c r="F61"/>
      <c r="R61" s="15"/>
      <c r="S61" s="11">
        <v>12</v>
      </c>
      <c r="T61" s="11">
        <v>-132</v>
      </c>
      <c r="U61" s="11">
        <v>8</v>
      </c>
      <c r="V61" s="11">
        <v>397</v>
      </c>
      <c r="W61" s="16">
        <v>2</v>
      </c>
    </row>
    <row r="62" spans="6:23">
      <c r="F62"/>
      <c r="R62" s="17"/>
      <c r="S62" s="18">
        <v>20</v>
      </c>
      <c r="T62" s="18">
        <v>7</v>
      </c>
      <c r="U62" s="18">
        <v>9</v>
      </c>
      <c r="V62" s="18">
        <v>101</v>
      </c>
      <c r="W62" s="19">
        <v>5</v>
      </c>
    </row>
    <row r="63" spans="6:23">
      <c r="F63"/>
    </row>
    <row r="64" spans="6:23">
      <c r="F64"/>
    </row>
    <row r="65" spans="6:23">
      <c r="F65"/>
      <c r="R65" s="12" t="s">
        <v>33</v>
      </c>
      <c r="S65" s="13"/>
      <c r="T65" s="13" t="s">
        <v>32</v>
      </c>
      <c r="U65" s="13"/>
      <c r="V65" s="13"/>
      <c r="W65" s="14"/>
    </row>
    <row r="66" spans="6:23">
      <c r="F66"/>
      <c r="R66" s="15" t="s">
        <v>31</v>
      </c>
      <c r="S66" s="11" t="s">
        <v>29</v>
      </c>
      <c r="T66" s="11" t="s">
        <v>7</v>
      </c>
      <c r="U66" s="11" t="s">
        <v>30</v>
      </c>
      <c r="V66" s="11" t="s">
        <v>9</v>
      </c>
      <c r="W66" s="16" t="s">
        <v>30</v>
      </c>
    </row>
    <row r="67" spans="6:23">
      <c r="F67"/>
      <c r="R67" s="15"/>
      <c r="S67" s="11">
        <v>-20</v>
      </c>
      <c r="T67" s="11">
        <v>-30</v>
      </c>
      <c r="U67" s="11">
        <v>6</v>
      </c>
      <c r="V67" s="11">
        <v>56</v>
      </c>
      <c r="W67" s="16">
        <v>11</v>
      </c>
    </row>
    <row r="68" spans="6:23">
      <c r="F68"/>
      <c r="R68" s="15"/>
      <c r="S68" s="11">
        <v>-12</v>
      </c>
      <c r="T68" s="11">
        <v>-167</v>
      </c>
      <c r="U68" s="11">
        <v>8</v>
      </c>
      <c r="V68" s="11">
        <v>340</v>
      </c>
      <c r="W68" s="16">
        <v>6</v>
      </c>
    </row>
    <row r="69" spans="6:23">
      <c r="F69"/>
      <c r="R69" s="15"/>
      <c r="S69" s="11">
        <v>-8</v>
      </c>
      <c r="T69" s="11">
        <v>161</v>
      </c>
      <c r="U69" s="11">
        <v>38</v>
      </c>
      <c r="V69" s="11">
        <v>114</v>
      </c>
      <c r="W69" s="16">
        <v>86</v>
      </c>
    </row>
    <row r="70" spans="6:23">
      <c r="F70"/>
      <c r="R70" s="15"/>
      <c r="S70" s="11">
        <v>-5</v>
      </c>
      <c r="T70" s="11">
        <v>763</v>
      </c>
      <c r="U70" s="11">
        <v>77</v>
      </c>
      <c r="V70" s="11">
        <v>150</v>
      </c>
      <c r="W70" s="16">
        <v>39</v>
      </c>
    </row>
    <row r="71" spans="6:23">
      <c r="F71"/>
      <c r="R71" s="15"/>
      <c r="S71" s="11">
        <v>0</v>
      </c>
      <c r="T71" s="11">
        <v>764</v>
      </c>
      <c r="U71" s="11">
        <v>96</v>
      </c>
      <c r="V71" s="11">
        <v>103</v>
      </c>
      <c r="W71" s="16">
        <v>25</v>
      </c>
    </row>
    <row r="72" spans="6:23">
      <c r="F72"/>
      <c r="R72" s="15"/>
      <c r="S72" s="11">
        <v>2</v>
      </c>
      <c r="T72" s="11">
        <v>167</v>
      </c>
      <c r="U72" s="11">
        <v>30</v>
      </c>
      <c r="V72" s="11">
        <v>168</v>
      </c>
      <c r="W72" s="16">
        <v>57</v>
      </c>
    </row>
    <row r="73" spans="6:23">
      <c r="F73"/>
      <c r="R73" s="15"/>
      <c r="S73" s="11">
        <v>8</v>
      </c>
      <c r="T73" s="11"/>
      <c r="U73" s="11"/>
      <c r="V73" s="11"/>
      <c r="W73" s="16"/>
    </row>
    <row r="74" spans="6:23">
      <c r="F74"/>
      <c r="R74" s="15"/>
      <c r="S74" s="11">
        <v>12</v>
      </c>
      <c r="T74" s="11"/>
      <c r="U74" s="11"/>
      <c r="V74" s="11"/>
      <c r="W74" s="16"/>
    </row>
    <row r="75" spans="6:23">
      <c r="F75"/>
      <c r="R75" s="17"/>
      <c r="S75" s="18">
        <v>20</v>
      </c>
      <c r="T75" s="18">
        <v>-10</v>
      </c>
      <c r="U75" s="18">
        <v>5</v>
      </c>
      <c r="V75" s="18">
        <v>48</v>
      </c>
      <c r="W75" s="19">
        <v>5</v>
      </c>
    </row>
    <row r="76" spans="6:23">
      <c r="F76"/>
    </row>
    <row r="77" spans="6:23">
      <c r="F77"/>
    </row>
  </sheetData>
  <mergeCells count="8"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AP78"/>
  <sheetViews>
    <sheetView zoomScale="75" zoomScaleNormal="75" zoomScalePageLayoutView="75" workbookViewId="0">
      <selection activeCell="K7" sqref="K7:L41"/>
    </sheetView>
  </sheetViews>
  <sheetFormatPr baseColWidth="10" defaultColWidth="8.83203125" defaultRowHeight="14" x14ac:dyDescent="0"/>
  <cols>
    <col min="4" max="4" width="13.83203125" customWidth="1"/>
    <col min="6" max="6" width="8.83203125" style="3"/>
    <col min="7" max="12" width="13.6640625" customWidth="1"/>
    <col min="14" max="14" width="12" customWidth="1"/>
    <col min="15" max="15" width="14.33203125" bestFit="1" customWidth="1"/>
    <col min="16" max="16" width="20" customWidth="1"/>
    <col min="17" max="23" width="13.6640625" customWidth="1"/>
  </cols>
  <sheetData>
    <row r="1" spans="4:23">
      <c r="L1" t="s">
        <v>12</v>
      </c>
      <c r="M1">
        <v>220</v>
      </c>
      <c r="N1" t="s">
        <v>14</v>
      </c>
      <c r="P1" t="s">
        <v>19</v>
      </c>
      <c r="Q1">
        <f>E/2/(1+nu)</f>
        <v>85.9375</v>
      </c>
    </row>
    <row r="2" spans="4:23">
      <c r="L2" t="s">
        <v>13</v>
      </c>
      <c r="M2">
        <v>0.28000000000000003</v>
      </c>
      <c r="P2" t="s">
        <v>20</v>
      </c>
      <c r="Q2">
        <f>E*nu/(1+nu)/(1-2*nu)</f>
        <v>109.37500000000003</v>
      </c>
    </row>
    <row r="3" spans="4:23">
      <c r="R3">
        <f>(2*G*G7+Q2*N7)/1000</f>
        <v>9.5660571949600133</v>
      </c>
      <c r="S3">
        <f>(2*G*(G7+H7)+Q2*(N7+O7))/1000-R7</f>
        <v>77.882816067873947</v>
      </c>
    </row>
    <row r="4" spans="4:23">
      <c r="D4" s="20" t="s">
        <v>24</v>
      </c>
      <c r="G4" s="32" t="s">
        <v>10</v>
      </c>
      <c r="H4" s="32"/>
      <c r="I4" s="32"/>
      <c r="J4" s="32"/>
      <c r="K4" s="32"/>
      <c r="L4" s="32"/>
      <c r="R4" s="31" t="s">
        <v>11</v>
      </c>
      <c r="S4" s="31"/>
      <c r="T4" s="31"/>
      <c r="U4" s="31"/>
      <c r="V4" s="31"/>
      <c r="W4" s="31"/>
    </row>
    <row r="5" spans="4:23">
      <c r="D5" s="4" t="s">
        <v>34</v>
      </c>
      <c r="G5" s="30" t="s">
        <v>8</v>
      </c>
      <c r="H5" s="30"/>
      <c r="I5" s="30" t="s">
        <v>7</v>
      </c>
      <c r="J5" s="30"/>
      <c r="K5" s="30" t="s">
        <v>9</v>
      </c>
      <c r="L5" s="30"/>
      <c r="N5" s="22" t="s">
        <v>17</v>
      </c>
      <c r="O5" s="22" t="s">
        <v>18</v>
      </c>
      <c r="P5" s="4"/>
      <c r="Q5" s="4"/>
      <c r="R5" s="30" t="s">
        <v>8</v>
      </c>
      <c r="S5" s="30"/>
      <c r="T5" s="30" t="s">
        <v>7</v>
      </c>
      <c r="U5" s="30"/>
      <c r="V5" s="30" t="s">
        <v>9</v>
      </c>
      <c r="W5" s="30"/>
    </row>
    <row r="6" spans="4:23">
      <c r="D6" s="22" t="s">
        <v>2</v>
      </c>
      <c r="E6" s="22" t="s">
        <v>3</v>
      </c>
      <c r="F6" s="22" t="s">
        <v>4</v>
      </c>
      <c r="G6" s="22" t="s">
        <v>5</v>
      </c>
      <c r="H6" s="22" t="s">
        <v>6</v>
      </c>
      <c r="I6" s="22" t="s">
        <v>5</v>
      </c>
      <c r="J6" s="22" t="s">
        <v>6</v>
      </c>
      <c r="K6" s="22" t="s">
        <v>5</v>
      </c>
      <c r="L6" s="22" t="s">
        <v>6</v>
      </c>
      <c r="N6" s="3"/>
      <c r="O6" s="3"/>
      <c r="P6" s="22" t="s">
        <v>3</v>
      </c>
      <c r="Q6" s="22" t="s">
        <v>4</v>
      </c>
      <c r="R6" s="22" t="s">
        <v>15</v>
      </c>
      <c r="S6" s="22" t="s">
        <v>16</v>
      </c>
      <c r="T6" s="22" t="s">
        <v>15</v>
      </c>
      <c r="U6" s="22" t="s">
        <v>16</v>
      </c>
      <c r="V6" s="22" t="s">
        <v>15</v>
      </c>
      <c r="W6" s="22" t="s">
        <v>16</v>
      </c>
    </row>
    <row r="7" spans="4:23">
      <c r="D7" s="3" t="s">
        <v>1</v>
      </c>
      <c r="E7" s="3">
        <v>0.15</v>
      </c>
      <c r="F7" s="3">
        <v>-24</v>
      </c>
      <c r="G7" s="2">
        <v>693.32527701960066</v>
      </c>
      <c r="H7" s="2">
        <v>111.84497788740543</v>
      </c>
      <c r="I7" s="2">
        <v>-645.94015879048538</v>
      </c>
      <c r="J7" s="2">
        <v>195.04625323229362</v>
      </c>
      <c r="K7" s="2">
        <v>-1049.4351734774245</v>
      </c>
      <c r="L7" s="2">
        <v>229.42383624922536</v>
      </c>
      <c r="N7" s="2">
        <f>SUM(G7,I7,K7)</f>
        <v>-1002.0500552483093</v>
      </c>
      <c r="O7" s="2">
        <f>SUM(H7,J7,L7)</f>
        <v>536.31506736892447</v>
      </c>
      <c r="P7" s="6">
        <f>E7</f>
        <v>0.15</v>
      </c>
      <c r="Q7" s="2">
        <f>F7</f>
        <v>-24</v>
      </c>
      <c r="R7" s="2">
        <f>E/1000/(1+nu)*(G7+(nu/(1-2*nu))*N7)</f>
        <v>9.5660571949600115</v>
      </c>
      <c r="S7" s="2">
        <f t="shared" ref="S7:S39" si="0">E/1000/(1+nu)*(G7+H7+(nu/(1-2*nu))*(N7+O7))-R7</f>
        <v>77.882816067873947</v>
      </c>
      <c r="T7" s="2">
        <f t="shared" ref="T7:T39" si="1">E/1000/(1+nu)*(I7+(nu/(1-2*nu))*N7)</f>
        <v>-220.62018958489855</v>
      </c>
      <c r="U7" s="2">
        <f t="shared" ref="U7:U38" si="2">E/1000/(1+nu)*(I7+J7+(nu/(1-2*nu))*(N7+O7))-T7</f>
        <v>92.183035267776631</v>
      </c>
      <c r="V7" s="2">
        <f t="shared" ref="V7:V39" si="3">E/1000/(1+nu)*(K7+(nu/(1-2*nu))*N7)</f>
        <v>-289.97089523421619</v>
      </c>
      <c r="W7" s="2">
        <f t="shared" ref="W7:W38" si="4">E/1000/(1+nu)*(K7+L7+(nu/(1-2*nu))*(N7+O7))-V7</f>
        <v>98.09168234881173</v>
      </c>
    </row>
    <row r="8" spans="4:23">
      <c r="D8" s="3" t="s">
        <v>1</v>
      </c>
      <c r="E8" s="3">
        <v>0.15</v>
      </c>
      <c r="F8" s="3">
        <v>-16</v>
      </c>
      <c r="G8" s="2">
        <v>98.1520225525543</v>
      </c>
      <c r="H8" s="2">
        <v>106.26613242351722</v>
      </c>
      <c r="I8" s="2">
        <v>-666.31306017067902</v>
      </c>
      <c r="J8" s="2">
        <v>191.39007316221534</v>
      </c>
      <c r="K8" s="2">
        <v>510.24271496444004</v>
      </c>
      <c r="L8" s="2">
        <v>300.73268862587935</v>
      </c>
      <c r="N8" s="2">
        <f t="shared" ref="N8:O39" si="5">SUM(G8,I8,K8)</f>
        <v>-57.918322653684697</v>
      </c>
      <c r="O8" s="2">
        <f t="shared" si="5"/>
        <v>598.38889421161184</v>
      </c>
      <c r="P8" s="6">
        <f t="shared" ref="P8:Q39" si="6">E8</f>
        <v>0.15</v>
      </c>
      <c r="Q8" s="2">
        <f t="shared" si="6"/>
        <v>-16</v>
      </c>
      <c r="R8" s="2">
        <f t="shared" ref="R8:R39" si="7">E/1000/(1+nu)*(G8+(nu/(1-2*nu))*N8)</f>
        <v>10.535062335973505</v>
      </c>
      <c r="S8" s="2">
        <f t="shared" si="0"/>
        <v>83.713276814687063</v>
      </c>
      <c r="T8" s="2">
        <f t="shared" si="1"/>
        <v>-120.85737375708223</v>
      </c>
      <c r="U8" s="2">
        <f t="shared" si="2"/>
        <v>98.343954129150831</v>
      </c>
      <c r="V8" s="2">
        <f t="shared" si="3"/>
        <v>81.363150094266359</v>
      </c>
      <c r="W8" s="2">
        <f t="shared" si="4"/>
        <v>117.13721616196807</v>
      </c>
    </row>
    <row r="9" spans="4:23">
      <c r="D9" s="3" t="s">
        <v>1</v>
      </c>
      <c r="E9" s="3">
        <v>0.15</v>
      </c>
      <c r="F9" s="3">
        <v>-15</v>
      </c>
      <c r="G9" s="2">
        <v>55.966522350941254</v>
      </c>
      <c r="H9" s="2">
        <v>96.078881157497165</v>
      </c>
      <c r="I9" s="2">
        <v>-508.33529683248918</v>
      </c>
      <c r="J9" s="2">
        <v>203.62086239757298</v>
      </c>
      <c r="K9" s="2">
        <v>926.02279488155227</v>
      </c>
      <c r="L9" s="2">
        <v>249.34029732822796</v>
      </c>
      <c r="N9" s="2">
        <f t="shared" si="5"/>
        <v>473.65402040000436</v>
      </c>
      <c r="O9" s="2">
        <f t="shared" si="5"/>
        <v>549.04004088329816</v>
      </c>
      <c r="P9" s="6">
        <f t="shared" si="6"/>
        <v>0.15</v>
      </c>
      <c r="Q9" s="2">
        <f t="shared" si="6"/>
        <v>-15</v>
      </c>
      <c r="R9" s="2">
        <f t="shared" si="7"/>
        <v>61.425154510318514</v>
      </c>
      <c r="S9" s="2">
        <f t="shared" si="0"/>
        <v>76.56481217055557</v>
      </c>
      <c r="T9" s="2">
        <f t="shared" si="1"/>
        <v>-35.564220661833595</v>
      </c>
      <c r="U9" s="2">
        <f t="shared" si="2"/>
        <v>95.048590196193601</v>
      </c>
      <c r="V9" s="2">
        <f t="shared" si="3"/>
        <v>210.96607635151727</v>
      </c>
      <c r="W9" s="2">
        <f t="shared" si="4"/>
        <v>102.90661807489991</v>
      </c>
    </row>
    <row r="10" spans="4:23">
      <c r="D10" s="3" t="s">
        <v>1</v>
      </c>
      <c r="E10" s="3">
        <v>0.15</v>
      </c>
      <c r="F10" s="3">
        <v>-14</v>
      </c>
      <c r="G10" s="2">
        <v>-150.70286334569303</v>
      </c>
      <c r="H10" s="2">
        <v>91.594511298216361</v>
      </c>
      <c r="I10" s="2">
        <v>-961.04052570645763</v>
      </c>
      <c r="J10" s="2">
        <v>225.29197419663933</v>
      </c>
      <c r="K10" s="2">
        <v>1868.8491006800712</v>
      </c>
      <c r="L10" s="2">
        <v>229.46068949315372</v>
      </c>
      <c r="N10" s="2">
        <f t="shared" si="5"/>
        <v>757.10571162792053</v>
      </c>
      <c r="O10" s="2">
        <f t="shared" si="5"/>
        <v>546.34717498800944</v>
      </c>
      <c r="P10" s="6">
        <f t="shared" si="6"/>
        <v>0.15</v>
      </c>
      <c r="Q10" s="2">
        <f t="shared" si="6"/>
        <v>-14</v>
      </c>
      <c r="R10" s="2">
        <f t="shared" si="7"/>
        <v>56.906382571762833</v>
      </c>
      <c r="S10" s="2">
        <f t="shared" si="0"/>
        <v>75.499528893694446</v>
      </c>
      <c r="T10" s="2">
        <f t="shared" si="1"/>
        <v>-82.370403146493587</v>
      </c>
      <c r="U10" s="2">
        <f t="shared" si="2"/>
        <v>98.478780329360916</v>
      </c>
      <c r="V10" s="2">
        <f t="shared" si="3"/>
        <v>404.01687638869106</v>
      </c>
      <c r="W10" s="2">
        <f t="shared" si="4"/>
        <v>99.195278270949302</v>
      </c>
    </row>
    <row r="11" spans="4:23">
      <c r="D11" s="3" t="s">
        <v>1</v>
      </c>
      <c r="E11" s="3">
        <v>0.15</v>
      </c>
      <c r="F11" s="3">
        <v>-13</v>
      </c>
      <c r="G11" s="2">
        <v>-364.86587812269653</v>
      </c>
      <c r="H11" s="2">
        <v>88.437167573248701</v>
      </c>
      <c r="I11" s="2">
        <v>-850.05004461303736</v>
      </c>
      <c r="J11" s="2">
        <v>230.67548755474309</v>
      </c>
      <c r="K11" s="2">
        <v>2343.2843118460682</v>
      </c>
      <c r="L11" s="2">
        <v>316.37626272916077</v>
      </c>
      <c r="N11" s="2">
        <f t="shared" si="5"/>
        <v>1128.3683891103344</v>
      </c>
      <c r="O11" s="2">
        <f t="shared" si="5"/>
        <v>635.4889178571525</v>
      </c>
      <c r="P11" s="6">
        <f t="shared" si="6"/>
        <v>0.15</v>
      </c>
      <c r="Q11" s="2">
        <f t="shared" si="6"/>
        <v>-13</v>
      </c>
      <c r="R11" s="2">
        <f t="shared" si="7"/>
        <v>60.703969756604373</v>
      </c>
      <c r="S11" s="2">
        <f t="shared" si="0"/>
        <v>84.706738567278194</v>
      </c>
      <c r="T11" s="2">
        <f t="shared" si="1"/>
        <v>-22.68705885892296</v>
      </c>
      <c r="U11" s="2">
        <f t="shared" si="2"/>
        <v>109.15394981409756</v>
      </c>
      <c r="V11" s="2">
        <f t="shared" si="3"/>
        <v>526.16728365748577</v>
      </c>
      <c r="W11" s="2">
        <f t="shared" si="4"/>
        <v>123.8837705472007</v>
      </c>
    </row>
    <row r="12" spans="4:23">
      <c r="D12" s="3" t="s">
        <v>1</v>
      </c>
      <c r="E12" s="3">
        <v>0.15</v>
      </c>
      <c r="F12" s="3">
        <v>-12</v>
      </c>
      <c r="G12" s="2">
        <v>-464.6686540589501</v>
      </c>
      <c r="H12" s="2">
        <v>95.804451709566308</v>
      </c>
      <c r="I12" s="2">
        <v>-1313.1375576806115</v>
      </c>
      <c r="J12" s="2">
        <v>216.07997605679452</v>
      </c>
      <c r="K12" s="2">
        <v>2284.85115696607</v>
      </c>
      <c r="L12" s="2">
        <v>319.36713712056553</v>
      </c>
      <c r="N12" s="2">
        <f t="shared" si="5"/>
        <v>507.04494522650839</v>
      </c>
      <c r="O12" s="2">
        <f t="shared" si="5"/>
        <v>631.25156488692642</v>
      </c>
      <c r="P12" s="6">
        <f t="shared" si="6"/>
        <v>0.15</v>
      </c>
      <c r="Q12" s="2">
        <f t="shared" si="6"/>
        <v>-12</v>
      </c>
      <c r="R12" s="2">
        <f t="shared" si="7"/>
        <v>-24.406884032232682</v>
      </c>
      <c r="S12" s="2">
        <f t="shared" si="0"/>
        <v>85.509530047089285</v>
      </c>
      <c r="T12" s="2">
        <f t="shared" si="1"/>
        <v>-170.23747684220572</v>
      </c>
      <c r="U12" s="2">
        <f t="shared" si="2"/>
        <v>106.18188579426912</v>
      </c>
      <c r="V12" s="2">
        <f t="shared" si="3"/>
        <v>448.16683348769266</v>
      </c>
      <c r="W12" s="2">
        <f t="shared" si="4"/>
        <v>123.93436660210477</v>
      </c>
    </row>
    <row r="13" spans="4:23">
      <c r="D13" s="3" t="s">
        <v>1</v>
      </c>
      <c r="E13" s="3">
        <v>0.15</v>
      </c>
      <c r="F13" s="3">
        <v>-11</v>
      </c>
      <c r="G13" s="2">
        <v>140.04665366215875</v>
      </c>
      <c r="H13" s="2">
        <v>116.70130602739289</v>
      </c>
      <c r="I13" s="2">
        <v>-1029.7993350833683</v>
      </c>
      <c r="J13" s="2">
        <v>210.62539677104519</v>
      </c>
      <c r="K13" s="2">
        <v>2368.8465130909858</v>
      </c>
      <c r="L13" s="2">
        <v>334.42037847664915</v>
      </c>
      <c r="N13" s="2">
        <f t="shared" si="5"/>
        <v>1479.0938316697761</v>
      </c>
      <c r="O13" s="2">
        <f t="shared" si="5"/>
        <v>661.74708127508723</v>
      </c>
      <c r="P13" s="6">
        <f t="shared" si="6"/>
        <v>0.15</v>
      </c>
      <c r="Q13" s="2">
        <f t="shared" si="6"/>
        <v>-11</v>
      </c>
      <c r="R13" s="2">
        <f t="shared" si="7"/>
        <v>185.8464064370653</v>
      </c>
      <c r="S13" s="2">
        <f t="shared" si="0"/>
        <v>92.436623987920825</v>
      </c>
      <c r="T13" s="2">
        <f t="shared" si="1"/>
        <v>-15.220872878572131</v>
      </c>
      <c r="U13" s="2">
        <f t="shared" si="2"/>
        <v>108.57982708448606</v>
      </c>
      <c r="V13" s="2">
        <f t="shared" si="3"/>
        <v>568.92138227639498</v>
      </c>
      <c r="W13" s="2">
        <f t="shared" si="4"/>
        <v>129.85708956513679</v>
      </c>
    </row>
    <row r="14" spans="4:23">
      <c r="D14" s="3" t="s">
        <v>35</v>
      </c>
      <c r="E14" s="3">
        <v>0.15</v>
      </c>
      <c r="F14" s="3">
        <v>-10</v>
      </c>
      <c r="G14" s="2">
        <v>-590.91274360105751</v>
      </c>
      <c r="H14" s="2">
        <v>119.52349704751344</v>
      </c>
      <c r="I14" s="2">
        <v>-1101.8049307558911</v>
      </c>
      <c r="J14" s="2">
        <v>238.2663722984471</v>
      </c>
      <c r="K14" s="2">
        <v>1451.3920298355265</v>
      </c>
      <c r="L14" s="2">
        <v>268.07484083484542</v>
      </c>
      <c r="N14" s="2">
        <f t="shared" si="5"/>
        <v>-241.32564452142196</v>
      </c>
      <c r="O14" s="2">
        <f t="shared" si="5"/>
        <v>625.86471018080601</v>
      </c>
      <c r="P14" s="6">
        <f t="shared" si="6"/>
        <v>0.15</v>
      </c>
      <c r="Q14" s="2">
        <f t="shared" si="6"/>
        <v>-10</v>
      </c>
      <c r="R14" s="2">
        <f t="shared" si="7"/>
        <v>-127.95812017596229</v>
      </c>
      <c r="S14" s="2">
        <f t="shared" si="0"/>
        <v>88.997053731067041</v>
      </c>
      <c r="T14" s="2">
        <f t="shared" si="1"/>
        <v>-215.76771484319931</v>
      </c>
      <c r="U14" s="2">
        <f t="shared" si="2"/>
        <v>109.40598541482127</v>
      </c>
      <c r="V14" s="2">
        <f t="shared" si="3"/>
        <v>223.06301275845058</v>
      </c>
      <c r="W14" s="2">
        <f t="shared" si="4"/>
        <v>114.52931594451471</v>
      </c>
    </row>
    <row r="15" spans="4:23">
      <c r="D15" s="3" t="s">
        <v>0</v>
      </c>
      <c r="E15" s="3">
        <v>0.15</v>
      </c>
      <c r="F15" s="3">
        <v>-9</v>
      </c>
      <c r="G15" s="2">
        <v>-59.128343838890295</v>
      </c>
      <c r="H15" s="2">
        <v>119.74473306472186</v>
      </c>
      <c r="I15" s="2">
        <v>-1362.4525611234703</v>
      </c>
      <c r="J15" s="2">
        <v>244.24131985748318</v>
      </c>
      <c r="K15" s="2">
        <v>760.85126077879204</v>
      </c>
      <c r="L15" s="2">
        <v>188.64000150437209</v>
      </c>
      <c r="N15" s="2">
        <f t="shared" si="5"/>
        <v>-660.72964418356855</v>
      </c>
      <c r="O15" s="2">
        <f t="shared" si="5"/>
        <v>552.62605442657718</v>
      </c>
      <c r="P15" s="6">
        <f t="shared" si="6"/>
        <v>0.15</v>
      </c>
      <c r="Q15" s="2">
        <f t="shared" si="6"/>
        <v>-9</v>
      </c>
      <c r="R15" s="2">
        <f t="shared" si="7"/>
        <v>-82.429988929887102</v>
      </c>
      <c r="S15" s="2">
        <f t="shared" si="0"/>
        <v>81.024600698405976</v>
      </c>
      <c r="T15" s="2">
        <f t="shared" si="1"/>
        <v>-306.4388387756743</v>
      </c>
      <c r="U15" s="2">
        <f t="shared" si="2"/>
        <v>102.42245155341183</v>
      </c>
      <c r="V15" s="2">
        <f t="shared" si="3"/>
        <v>58.504005613777053</v>
      </c>
      <c r="W15" s="2">
        <f t="shared" si="4"/>
        <v>92.86597496147084</v>
      </c>
    </row>
    <row r="16" spans="4:23">
      <c r="D16" s="3" t="s">
        <v>0</v>
      </c>
      <c r="E16" s="3">
        <v>0.15</v>
      </c>
      <c r="F16" s="3">
        <v>-8</v>
      </c>
      <c r="G16" s="2">
        <v>-315.62087033979736</v>
      </c>
      <c r="H16" s="2">
        <v>109.08338089269677</v>
      </c>
      <c r="I16" s="2">
        <v>-1025.9165806045432</v>
      </c>
      <c r="J16" s="2">
        <v>216.43256640776144</v>
      </c>
      <c r="K16" s="2">
        <v>756.61827866441081</v>
      </c>
      <c r="L16" s="2">
        <v>262.67731848933568</v>
      </c>
      <c r="N16" s="2">
        <f t="shared" si="5"/>
        <v>-584.91917227992985</v>
      </c>
      <c r="O16" s="2">
        <f t="shared" si="5"/>
        <v>588.19326578979394</v>
      </c>
      <c r="P16" s="6">
        <f t="shared" si="6"/>
        <v>0.15</v>
      </c>
      <c r="Q16" s="2">
        <f t="shared" si="6"/>
        <v>-8</v>
      </c>
      <c r="R16" s="2">
        <f t="shared" si="7"/>
        <v>-118.22287155777001</v>
      </c>
      <c r="S16" s="2">
        <f t="shared" si="0"/>
        <v>83.082344536690982</v>
      </c>
      <c r="T16" s="2">
        <f t="shared" si="1"/>
        <v>-240.3049467595232</v>
      </c>
      <c r="U16" s="2">
        <f t="shared" si="2"/>
        <v>101.53298579709272</v>
      </c>
      <c r="V16" s="2">
        <f t="shared" si="3"/>
        <v>66.068232177328269</v>
      </c>
      <c r="W16" s="2">
        <f t="shared" si="4"/>
        <v>109.4813025611133</v>
      </c>
    </row>
    <row r="17" spans="4:23">
      <c r="D17" s="3" t="s">
        <v>0</v>
      </c>
      <c r="E17" s="3">
        <v>0.15</v>
      </c>
      <c r="F17" s="3">
        <v>-7</v>
      </c>
      <c r="G17" s="2">
        <v>-301.73477500149954</v>
      </c>
      <c r="H17" s="2">
        <v>119.30483298904755</v>
      </c>
      <c r="I17" s="2">
        <v>-432.81611104833422</v>
      </c>
      <c r="J17" s="2">
        <v>215.29343592002209</v>
      </c>
      <c r="K17" s="2">
        <v>942.1995827319098</v>
      </c>
      <c r="L17" s="2">
        <v>351.59801403271342</v>
      </c>
      <c r="N17" s="2">
        <f t="shared" si="5"/>
        <v>207.64869668207609</v>
      </c>
      <c r="O17" s="2">
        <f t="shared" si="5"/>
        <v>686.19628294178301</v>
      </c>
      <c r="P17" s="6">
        <f t="shared" si="6"/>
        <v>0.15</v>
      </c>
      <c r="Q17" s="2">
        <f t="shared" si="6"/>
        <v>-7</v>
      </c>
      <c r="R17" s="2">
        <f t="shared" si="7"/>
        <v>-29.149088253780658</v>
      </c>
      <c r="S17" s="2">
        <f t="shared" si="0"/>
        <v>95.558236616750094</v>
      </c>
      <c r="T17" s="2">
        <f t="shared" si="1"/>
        <v>-51.678692886830376</v>
      </c>
      <c r="U17" s="2">
        <f t="shared" si="2"/>
        <v>112.05627774551134</v>
      </c>
      <c r="V17" s="2">
        <f t="shared" si="3"/>
        <v>184.65212948164907</v>
      </c>
      <c r="W17" s="2">
        <f t="shared" si="4"/>
        <v>135.48362710863017</v>
      </c>
    </row>
    <row r="18" spans="4:23">
      <c r="D18" s="3" t="s">
        <v>0</v>
      </c>
      <c r="E18" s="3">
        <v>0.15</v>
      </c>
      <c r="F18" s="3">
        <v>-6</v>
      </c>
      <c r="G18" s="2">
        <v>-547.52229592890376</v>
      </c>
      <c r="H18" s="2">
        <v>105.06695464794757</v>
      </c>
      <c r="I18" s="2">
        <v>26.619347193911707</v>
      </c>
      <c r="J18" s="2">
        <v>231.64004610946108</v>
      </c>
      <c r="K18" s="2">
        <v>725.63683112781405</v>
      </c>
      <c r="L18" s="2">
        <v>220.4590777322644</v>
      </c>
      <c r="N18" s="2">
        <f t="shared" si="5"/>
        <v>204.73388239282201</v>
      </c>
      <c r="O18" s="2">
        <f t="shared" si="5"/>
        <v>557.16607848967305</v>
      </c>
      <c r="P18" s="6">
        <f t="shared" si="6"/>
        <v>0.15</v>
      </c>
      <c r="Q18" s="2">
        <f t="shared" si="6"/>
        <v>-6</v>
      </c>
      <c r="R18" s="2">
        <f t="shared" si="7"/>
        <v>-71.712626226065424</v>
      </c>
      <c r="S18" s="2">
        <f t="shared" si="0"/>
        <v>78.998422664923993</v>
      </c>
      <c r="T18" s="2">
        <f t="shared" si="1"/>
        <v>26.967968685668485</v>
      </c>
      <c r="U18" s="2">
        <f t="shared" si="2"/>
        <v>100.75317275987163</v>
      </c>
      <c r="V18" s="2">
        <f t="shared" si="3"/>
        <v>147.11159873680793</v>
      </c>
      <c r="W18" s="2">
        <f t="shared" si="4"/>
        <v>98.83144382004096</v>
      </c>
    </row>
    <row r="19" spans="4:23">
      <c r="D19" s="3" t="s">
        <v>0</v>
      </c>
      <c r="E19" s="3">
        <v>0.15</v>
      </c>
      <c r="F19" s="3">
        <v>-5</v>
      </c>
      <c r="G19" s="2">
        <v>-631.88084235169913</v>
      </c>
      <c r="H19" s="2">
        <v>119.39844139322975</v>
      </c>
      <c r="I19" s="2">
        <v>494.98962902010038</v>
      </c>
      <c r="J19" s="2">
        <v>241.19150491004683</v>
      </c>
      <c r="K19" s="2">
        <v>949.22321782466884</v>
      </c>
      <c r="L19" s="2">
        <v>477.58786374583156</v>
      </c>
      <c r="N19" s="2">
        <f t="shared" si="5"/>
        <v>812.33200449307014</v>
      </c>
      <c r="O19" s="2">
        <f t="shared" si="5"/>
        <v>838.17781004910807</v>
      </c>
      <c r="P19" s="6">
        <f t="shared" si="6"/>
        <v>0.15</v>
      </c>
      <c r="Q19" s="2">
        <f t="shared" si="6"/>
        <v>-5</v>
      </c>
      <c r="R19" s="2">
        <f t="shared" si="7"/>
        <v>-19.755706787768723</v>
      </c>
      <c r="S19" s="2">
        <f t="shared" si="0"/>
        <v>112.19730508858257</v>
      </c>
      <c r="T19" s="2">
        <f t="shared" si="1"/>
        <v>173.9251554792593</v>
      </c>
      <c r="U19" s="2">
        <f t="shared" si="2"/>
        <v>133.13048788053547</v>
      </c>
      <c r="V19" s="2">
        <f t="shared" si="3"/>
        <v>251.9965535550445</v>
      </c>
      <c r="W19" s="2">
        <f t="shared" si="4"/>
        <v>173.761112055436</v>
      </c>
    </row>
    <row r="20" spans="4:23">
      <c r="D20" s="3" t="s">
        <v>0</v>
      </c>
      <c r="E20" s="3">
        <v>0.15</v>
      </c>
      <c r="F20" s="3">
        <v>-4</v>
      </c>
      <c r="G20" s="2">
        <v>-825.80388228841719</v>
      </c>
      <c r="H20" s="2">
        <v>99.254914675822533</v>
      </c>
      <c r="I20" s="2">
        <v>443.80305961041518</v>
      </c>
      <c r="J20" s="2">
        <v>256.88821589256963</v>
      </c>
      <c r="K20" s="2">
        <v>828.89813006488907</v>
      </c>
      <c r="L20" s="2">
        <v>472.79169336237646</v>
      </c>
      <c r="N20" s="2">
        <f t="shared" si="5"/>
        <v>446.89730738688706</v>
      </c>
      <c r="O20" s="2">
        <f t="shared" si="5"/>
        <v>828.93482393076863</v>
      </c>
      <c r="P20" s="6">
        <f t="shared" si="6"/>
        <v>0.15</v>
      </c>
      <c r="Q20" s="2">
        <f t="shared" si="6"/>
        <v>-4</v>
      </c>
      <c r="R20" s="2">
        <f t="shared" si="7"/>
        <v>-93.055649272880942</v>
      </c>
      <c r="S20" s="2">
        <f t="shared" si="0"/>
        <v>107.72418482733484</v>
      </c>
      <c r="T20" s="2">
        <f t="shared" si="1"/>
        <v>125.1580438659809</v>
      </c>
      <c r="U20" s="2">
        <f t="shared" si="2"/>
        <v>134.81740847396321</v>
      </c>
      <c r="V20" s="2">
        <f t="shared" si="3"/>
        <v>191.34625910034359</v>
      </c>
      <c r="W20" s="2">
        <f t="shared" si="4"/>
        <v>171.92581866408628</v>
      </c>
    </row>
    <row r="21" spans="4:23">
      <c r="D21" s="3" t="s">
        <v>0</v>
      </c>
      <c r="E21" s="3">
        <v>0.15</v>
      </c>
      <c r="F21" s="3">
        <v>-3</v>
      </c>
      <c r="G21" s="2">
        <v>-1065.3860892565936</v>
      </c>
      <c r="H21" s="2">
        <v>105.63871371176526</v>
      </c>
      <c r="I21" s="2">
        <v>824.23265816892899</v>
      </c>
      <c r="J21" s="2">
        <v>312.19848024606608</v>
      </c>
      <c r="K21" s="2">
        <v>412.35981101113708</v>
      </c>
      <c r="L21" s="2">
        <v>422.98504359498662</v>
      </c>
      <c r="N21" s="2">
        <f t="shared" si="5"/>
        <v>171.20637992347253</v>
      </c>
      <c r="O21" s="2">
        <f t="shared" si="5"/>
        <v>840.82223755281802</v>
      </c>
      <c r="P21" s="6">
        <f t="shared" si="6"/>
        <v>0.15</v>
      </c>
      <c r="Q21" s="2">
        <f t="shared" si="6"/>
        <v>-3</v>
      </c>
      <c r="R21" s="2">
        <f t="shared" si="7"/>
        <v>-164.38753628684722</v>
      </c>
      <c r="S21" s="2">
        <f t="shared" si="0"/>
        <v>110.12158615154914</v>
      </c>
      <c r="T21" s="2">
        <f t="shared" si="1"/>
        <v>160.39068592691447</v>
      </c>
      <c r="U21" s="2">
        <f t="shared" si="2"/>
        <v>145.62404602463207</v>
      </c>
      <c r="V21" s="2">
        <f t="shared" si="3"/>
        <v>89.600040321668999</v>
      </c>
      <c r="W21" s="2">
        <f t="shared" si="4"/>
        <v>164.66548660022778</v>
      </c>
    </row>
    <row r="22" spans="4:23">
      <c r="D22" s="3" t="s">
        <v>0</v>
      </c>
      <c r="E22" s="3">
        <v>0.15</v>
      </c>
      <c r="F22" s="3">
        <v>-2</v>
      </c>
      <c r="G22" s="2">
        <v>-936.89308723301724</v>
      </c>
      <c r="H22" s="2">
        <v>108.1791382778996</v>
      </c>
      <c r="I22" s="2">
        <v>1033.5632025454966</v>
      </c>
      <c r="J22" s="2">
        <v>250.69530231275235</v>
      </c>
      <c r="K22" s="2">
        <v>414.74634730373879</v>
      </c>
      <c r="L22" s="2">
        <v>381.33356887462168</v>
      </c>
      <c r="N22" s="2">
        <f t="shared" si="5"/>
        <v>511.4164626162181</v>
      </c>
      <c r="O22" s="2">
        <f t="shared" si="5"/>
        <v>740.20800946527356</v>
      </c>
      <c r="P22" s="6">
        <f t="shared" si="6"/>
        <v>0.15</v>
      </c>
      <c r="Q22" s="2">
        <f t="shared" si="6"/>
        <v>-2</v>
      </c>
      <c r="R22" s="2">
        <f t="shared" si="7"/>
        <v>-105.09232376952598</v>
      </c>
      <c r="S22" s="2">
        <f t="shared" si="0"/>
        <v>99.553540426778298</v>
      </c>
      <c r="T22" s="2">
        <f t="shared" si="1"/>
        <v>233.57985103615607</v>
      </c>
      <c r="U22" s="2">
        <f t="shared" si="2"/>
        <v>124.0485061202686</v>
      </c>
      <c r="V22" s="2">
        <f t="shared" si="3"/>
        <v>127.22070404147895</v>
      </c>
      <c r="W22" s="2">
        <f t="shared" si="4"/>
        <v>146.5019581855899</v>
      </c>
    </row>
    <row r="23" spans="4:23">
      <c r="D23" s="3" t="s">
        <v>0</v>
      </c>
      <c r="E23" s="3">
        <v>0.15</v>
      </c>
      <c r="F23" s="3">
        <v>-1</v>
      </c>
      <c r="G23" s="2">
        <v>-952.42331315429431</v>
      </c>
      <c r="H23" s="2">
        <v>142.20681383451188</v>
      </c>
      <c r="I23" s="2">
        <v>774.22774078440693</v>
      </c>
      <c r="J23" s="2">
        <v>246.47934621101354</v>
      </c>
      <c r="K23" s="2">
        <v>405.99698331687404</v>
      </c>
      <c r="L23" s="2">
        <v>353.20969482301581</v>
      </c>
      <c r="N23" s="2">
        <f t="shared" si="5"/>
        <v>227.80141094698666</v>
      </c>
      <c r="O23" s="2">
        <f t="shared" si="5"/>
        <v>741.89585486854116</v>
      </c>
      <c r="P23" s="6">
        <f t="shared" si="6"/>
        <v>0.15</v>
      </c>
      <c r="Q23" s="2">
        <f t="shared" si="6"/>
        <v>-1</v>
      </c>
      <c r="R23" s="2">
        <f>E/1000/(1+nu)*(G23+(nu/(1-2*nu))*N23)</f>
        <v>-138.78197762606766</v>
      </c>
      <c r="S23" s="2">
        <f t="shared" si="0"/>
        <v>105.58665525405343</v>
      </c>
      <c r="T23" s="2">
        <f t="shared" si="1"/>
        <v>157.9861722696466</v>
      </c>
      <c r="U23" s="2">
        <f t="shared" si="2"/>
        <v>123.50849675626466</v>
      </c>
      <c r="V23" s="2">
        <f t="shared" si="3"/>
        <v>94.696510829914402</v>
      </c>
      <c r="W23" s="2">
        <f t="shared" si="4"/>
        <v>141.85277542395255</v>
      </c>
    </row>
    <row r="24" spans="4:23">
      <c r="D24" s="3" t="s">
        <v>0</v>
      </c>
      <c r="E24" s="3">
        <v>0.15</v>
      </c>
      <c r="F24" s="3">
        <v>0</v>
      </c>
      <c r="G24" s="2">
        <v>-591.87053368524823</v>
      </c>
      <c r="H24" s="2">
        <v>132.13207504757753</v>
      </c>
      <c r="I24" s="2">
        <v>780.5695887874864</v>
      </c>
      <c r="J24" s="2">
        <v>237.64116316414504</v>
      </c>
      <c r="K24" s="2">
        <v>585.69782175742671</v>
      </c>
      <c r="L24" s="2">
        <v>440.65601158161758</v>
      </c>
      <c r="N24" s="2">
        <f t="shared" si="5"/>
        <v>774.39687685966487</v>
      </c>
      <c r="O24" s="2">
        <f t="shared" si="5"/>
        <v>810.4292497933402</v>
      </c>
      <c r="P24" s="6">
        <f t="shared" si="6"/>
        <v>0.15</v>
      </c>
      <c r="Q24" s="2">
        <f t="shared" si="6"/>
        <v>0</v>
      </c>
      <c r="R24" s="2">
        <f t="shared" si="7"/>
        <v>-17.028089570626179</v>
      </c>
      <c r="S24" s="2">
        <f t="shared" si="0"/>
        <v>111.35089959494898</v>
      </c>
      <c r="T24" s="2">
        <f t="shared" si="1"/>
        <v>218.86005647937509</v>
      </c>
      <c r="U24" s="2">
        <f t="shared" si="2"/>
        <v>129.48527411498401</v>
      </c>
      <c r="V24" s="2">
        <f t="shared" si="3"/>
        <v>185.36647152108361</v>
      </c>
      <c r="W24" s="2">
        <f t="shared" si="4"/>
        <v>164.3784511867371</v>
      </c>
    </row>
    <row r="25" spans="4:23">
      <c r="D25" s="3" t="s">
        <v>0</v>
      </c>
      <c r="E25" s="3">
        <v>0.15</v>
      </c>
      <c r="F25" s="3">
        <v>1</v>
      </c>
      <c r="G25" s="2">
        <v>-639.03531783136987</v>
      </c>
      <c r="H25" s="2">
        <v>135.96235540090788</v>
      </c>
      <c r="I25" s="2">
        <v>862.9600437994626</v>
      </c>
      <c r="J25" s="2">
        <v>168.77265291140054</v>
      </c>
      <c r="K25" s="2">
        <v>616.62913005978544</v>
      </c>
      <c r="L25" s="2">
        <v>404.22786333537294</v>
      </c>
      <c r="N25" s="2">
        <f t="shared" si="5"/>
        <v>840.55385602787817</v>
      </c>
      <c r="O25" s="2">
        <f t="shared" si="5"/>
        <v>708.96287164768137</v>
      </c>
      <c r="P25" s="6">
        <f t="shared" si="6"/>
        <v>0.15</v>
      </c>
      <c r="Q25" s="2">
        <f t="shared" si="6"/>
        <v>1</v>
      </c>
      <c r="R25" s="2">
        <f t="shared" si="7"/>
        <v>-17.898617249217509</v>
      </c>
      <c r="S25" s="2">
        <f t="shared" si="0"/>
        <v>100.91134392099623</v>
      </c>
      <c r="T25" s="2">
        <f t="shared" si="1"/>
        <v>240.25683553108183</v>
      </c>
      <c r="U25" s="2">
        <f t="shared" si="2"/>
        <v>106.55061380561216</v>
      </c>
      <c r="V25" s="2">
        <f t="shared" si="3"/>
        <v>197.91870973207477</v>
      </c>
      <c r="W25" s="2">
        <f t="shared" si="4"/>
        <v>147.01947809723242</v>
      </c>
    </row>
    <row r="26" spans="4:23">
      <c r="D26" s="3" t="s">
        <v>0</v>
      </c>
      <c r="E26" s="3">
        <v>0.15</v>
      </c>
      <c r="F26" s="3">
        <v>2</v>
      </c>
      <c r="G26" s="2">
        <v>-993.54428406026318</v>
      </c>
      <c r="H26" s="2">
        <v>112.68019564556198</v>
      </c>
      <c r="I26" s="2">
        <v>764.85775989339322</v>
      </c>
      <c r="J26" s="2">
        <v>276.70373158287953</v>
      </c>
      <c r="K26" s="2">
        <v>1421.4018939324303</v>
      </c>
      <c r="L26" s="2">
        <v>574.02710837010977</v>
      </c>
      <c r="N26" s="2">
        <f t="shared" si="5"/>
        <v>1192.7153697655604</v>
      </c>
      <c r="O26" s="2">
        <f t="shared" si="5"/>
        <v>963.41103559855128</v>
      </c>
      <c r="P26" s="6">
        <f t="shared" si="6"/>
        <v>0.15</v>
      </c>
      <c r="Q26" s="2">
        <f t="shared" si="6"/>
        <v>2</v>
      </c>
      <c r="R26" s="2">
        <f t="shared" si="7"/>
        <v>-40.312180254749556</v>
      </c>
      <c r="S26" s="2">
        <f t="shared" si="0"/>
        <v>124.73999064517253</v>
      </c>
      <c r="T26" s="2">
        <f t="shared" si="1"/>
        <v>261.91317104978509</v>
      </c>
      <c r="U26" s="2">
        <f t="shared" si="2"/>
        <v>152.93153588439901</v>
      </c>
      <c r="V26" s="2">
        <f t="shared" si="3"/>
        <v>374.75669408774462</v>
      </c>
      <c r="W26" s="2">
        <f t="shared" si="4"/>
        <v>204.03399126970425</v>
      </c>
    </row>
    <row r="27" spans="4:23">
      <c r="D27" s="3" t="s">
        <v>0</v>
      </c>
      <c r="E27" s="3">
        <v>0.15</v>
      </c>
      <c r="F27" s="3">
        <v>3.0000000000000036</v>
      </c>
      <c r="G27" s="2">
        <v>-731.07005312615456</v>
      </c>
      <c r="H27" s="2">
        <v>102.49140644517729</v>
      </c>
      <c r="I27" s="2">
        <v>914.2054517680308</v>
      </c>
      <c r="J27" s="2">
        <v>290.61297528563591</v>
      </c>
      <c r="K27" s="2">
        <v>727.32119976033835</v>
      </c>
      <c r="L27" s="2">
        <v>904.19956531910327</v>
      </c>
      <c r="N27" s="2">
        <f t="shared" si="5"/>
        <v>910.45659840221458</v>
      </c>
      <c r="O27" s="2">
        <f t="shared" si="5"/>
        <v>1297.3039470499166</v>
      </c>
      <c r="P27" s="6">
        <f t="shared" si="6"/>
        <v>0.15</v>
      </c>
      <c r="Q27" s="2">
        <f t="shared" si="6"/>
        <v>3.0000000000000036</v>
      </c>
      <c r="R27" s="2">
        <f t="shared" si="7"/>
        <v>-26.071474930815583</v>
      </c>
      <c r="S27" s="2">
        <f t="shared" si="0"/>
        <v>159.50832969134953</v>
      </c>
      <c r="T27" s="2">
        <f t="shared" si="1"/>
        <v>256.71025247287253</v>
      </c>
      <c r="U27" s="2">
        <f t="shared" si="2"/>
        <v>191.84172433580329</v>
      </c>
      <c r="V27" s="2">
        <f t="shared" si="3"/>
        <v>224.58952165905038</v>
      </c>
      <c r="W27" s="2">
        <f t="shared" si="4"/>
        <v>297.30191949780561</v>
      </c>
    </row>
    <row r="28" spans="4:23">
      <c r="D28" s="3" t="s">
        <v>0</v>
      </c>
      <c r="E28" s="3">
        <v>0.15</v>
      </c>
      <c r="F28" s="3">
        <v>4.0000000000000036</v>
      </c>
      <c r="G28" s="2">
        <v>-695.95955930216337</v>
      </c>
      <c r="H28" s="2">
        <v>116.96122665064865</v>
      </c>
      <c r="I28" s="2">
        <v>286.82099474889793</v>
      </c>
      <c r="J28" s="2">
        <v>222.49316547569634</v>
      </c>
      <c r="K28" s="2">
        <v>1081.035279946745</v>
      </c>
      <c r="L28" s="2">
        <v>286.98681381322353</v>
      </c>
      <c r="N28" s="2">
        <f t="shared" si="5"/>
        <v>671.89671539347955</v>
      </c>
      <c r="O28" s="2">
        <f t="shared" si="5"/>
        <v>626.44120593956859</v>
      </c>
      <c r="P28" s="6">
        <f t="shared" si="6"/>
        <v>0.15</v>
      </c>
      <c r="Q28" s="2">
        <f t="shared" si="6"/>
        <v>4.0000000000000036</v>
      </c>
      <c r="R28" s="2">
        <f t="shared" si="7"/>
        <v>-46.129346008897485</v>
      </c>
      <c r="S28" s="2">
        <f t="shared" si="0"/>
        <v>88.619717730220557</v>
      </c>
      <c r="T28" s="2">
        <f t="shared" si="1"/>
        <v>122.78606171862866</v>
      </c>
      <c r="U28" s="2">
        <f t="shared" si="2"/>
        <v>106.75801971577563</v>
      </c>
      <c r="V28" s="2">
        <f t="shared" si="3"/>
        <v>259.29164198700863</v>
      </c>
      <c r="W28" s="2">
        <f t="shared" si="4"/>
        <v>117.84286552378808</v>
      </c>
    </row>
    <row r="29" spans="4:23">
      <c r="D29" s="3" t="s">
        <v>0</v>
      </c>
      <c r="E29" s="3">
        <v>0.15</v>
      </c>
      <c r="F29" s="3">
        <v>5.0000000000000036</v>
      </c>
      <c r="G29" s="2">
        <v>-537.51372165565965</v>
      </c>
      <c r="H29" s="2">
        <v>126.210190499178</v>
      </c>
      <c r="I29" s="2">
        <v>-177.78335957049796</v>
      </c>
      <c r="J29" s="2">
        <v>218.41621125137533</v>
      </c>
      <c r="K29" s="2">
        <v>505.10591009422961</v>
      </c>
      <c r="L29" s="2">
        <v>359.84181569004119</v>
      </c>
      <c r="N29" s="2">
        <f t="shared" si="5"/>
        <v>-210.191171131928</v>
      </c>
      <c r="O29" s="2">
        <f t="shared" si="5"/>
        <v>704.46821744059457</v>
      </c>
      <c r="P29" s="6">
        <f t="shared" si="6"/>
        <v>0.15</v>
      </c>
      <c r="Q29" s="2">
        <f t="shared" si="6"/>
        <v>5.0000000000000036</v>
      </c>
      <c r="R29" s="2">
        <f t="shared" si="7"/>
        <v>-115.37483025212113</v>
      </c>
      <c r="S29" s="2">
        <f t="shared" si="0"/>
        <v>98.743587774611257</v>
      </c>
      <c r="T29" s="2">
        <f t="shared" si="1"/>
        <v>-53.546174268733964</v>
      </c>
      <c r="U29" s="2">
        <f t="shared" si="2"/>
        <v>114.59149759139518</v>
      </c>
      <c r="V29" s="2">
        <f t="shared" si="3"/>
        <v>63.825418954891077</v>
      </c>
      <c r="W29" s="2">
        <f t="shared" si="4"/>
        <v>138.89902335429088</v>
      </c>
    </row>
    <row r="30" spans="4:23">
      <c r="D30" s="3" t="s">
        <v>0</v>
      </c>
      <c r="E30" s="3">
        <v>0.15</v>
      </c>
      <c r="F30" s="3">
        <v>6.0000000000000036</v>
      </c>
      <c r="G30" s="2">
        <v>-296.48785539450597</v>
      </c>
      <c r="H30" s="2">
        <v>122.58887983908608</v>
      </c>
      <c r="I30" s="2">
        <v>-296.58079559448117</v>
      </c>
      <c r="J30" s="2">
        <v>202.60753014323967</v>
      </c>
      <c r="K30" s="2">
        <v>596.0893806307588</v>
      </c>
      <c r="L30" s="2">
        <v>258.72502146668921</v>
      </c>
      <c r="N30" s="2">
        <f t="shared" si="5"/>
        <v>3.0207296417715952</v>
      </c>
      <c r="O30" s="2">
        <f t="shared" si="5"/>
        <v>583.92143144901502</v>
      </c>
      <c r="P30" s="6">
        <f t="shared" si="6"/>
        <v>0.15</v>
      </c>
      <c r="Q30" s="2">
        <f t="shared" si="6"/>
        <v>6.0000000000000036</v>
      </c>
      <c r="R30" s="2">
        <f t="shared" si="7"/>
        <v>-50.62845784136195</v>
      </c>
      <c r="S30" s="2">
        <f t="shared" si="0"/>
        <v>84.936370287078944</v>
      </c>
      <c r="T30" s="2">
        <f t="shared" si="1"/>
        <v>-50.644431938232685</v>
      </c>
      <c r="U30" s="2">
        <f t="shared" si="2"/>
        <v>98.689575808105346</v>
      </c>
      <c r="V30" s="2">
        <f t="shared" si="3"/>
        <v>102.78325460048043</v>
      </c>
      <c r="W30" s="2">
        <f t="shared" si="4"/>
        <v>108.33476962932323</v>
      </c>
    </row>
    <row r="31" spans="4:23">
      <c r="D31" s="3" t="s">
        <v>0</v>
      </c>
      <c r="E31" s="3">
        <v>0.15</v>
      </c>
      <c r="F31" s="3">
        <v>7.0000000000000036</v>
      </c>
      <c r="G31" s="2">
        <v>-300.87746306273516</v>
      </c>
      <c r="H31" s="2">
        <v>137.80970343546844</v>
      </c>
      <c r="I31" s="2">
        <v>-250.79031705417145</v>
      </c>
      <c r="J31" s="2">
        <v>301.12270990973911</v>
      </c>
      <c r="K31" s="2">
        <v>1123.6909530241958</v>
      </c>
      <c r="L31" s="2">
        <v>286.90085373731176</v>
      </c>
      <c r="N31" s="2">
        <f t="shared" si="5"/>
        <v>572.02317290728911</v>
      </c>
      <c r="O31" s="2">
        <f t="shared" si="5"/>
        <v>725.83326708251934</v>
      </c>
      <c r="P31" s="6">
        <f t="shared" si="6"/>
        <v>0.15</v>
      </c>
      <c r="Q31" s="2">
        <f t="shared" si="6"/>
        <v>7.0000000000000036</v>
      </c>
      <c r="R31" s="2">
        <f t="shared" si="7"/>
        <v>10.851720572827148</v>
      </c>
      <c r="S31" s="2">
        <f t="shared" si="0"/>
        <v>103.07405636512172</v>
      </c>
      <c r="T31" s="2">
        <f t="shared" si="1"/>
        <v>19.460448793049036</v>
      </c>
      <c r="U31" s="2">
        <f t="shared" si="2"/>
        <v>131.14347935288697</v>
      </c>
      <c r="V31" s="2">
        <f t="shared" si="3"/>
        <v>255.69941708776841</v>
      </c>
      <c r="W31" s="2">
        <f t="shared" si="4"/>
        <v>128.69909782325104</v>
      </c>
    </row>
    <row r="32" spans="4:23">
      <c r="D32" s="3" t="s">
        <v>0</v>
      </c>
      <c r="E32" s="3">
        <v>0.15</v>
      </c>
      <c r="F32" s="3">
        <v>8.0000000000000036</v>
      </c>
      <c r="G32" s="2">
        <v>-222.64192873695413</v>
      </c>
      <c r="H32" s="2">
        <v>123.06171701399363</v>
      </c>
      <c r="I32" s="2">
        <v>-1141.047545912159</v>
      </c>
      <c r="J32" s="2">
        <v>281.85958975757558</v>
      </c>
      <c r="K32" s="2">
        <v>500.94257504671924</v>
      </c>
      <c r="L32" s="2">
        <v>295.34364175200579</v>
      </c>
      <c r="N32" s="2">
        <f t="shared" si="5"/>
        <v>-862.7468996023938</v>
      </c>
      <c r="O32" s="2">
        <f t="shared" si="5"/>
        <v>700.26494852357496</v>
      </c>
      <c r="P32" s="6">
        <f t="shared" si="6"/>
        <v>0.15</v>
      </c>
      <c r="Q32" s="2">
        <f t="shared" si="6"/>
        <v>8.0000000000000036</v>
      </c>
      <c r="R32" s="2">
        <f t="shared" si="7"/>
        <v>-132.62952364567582</v>
      </c>
      <c r="S32" s="2">
        <f t="shared" si="0"/>
        <v>97.742711356546167</v>
      </c>
      <c r="T32" s="2">
        <f t="shared" si="1"/>
        <v>-290.48048909766413</v>
      </c>
      <c r="U32" s="2">
        <f t="shared" si="2"/>
        <v>125.03609573434932</v>
      </c>
      <c r="V32" s="2">
        <f t="shared" si="3"/>
        <v>-8.263437057856958</v>
      </c>
      <c r="W32" s="2">
        <f t="shared" si="4"/>
        <v>127.35366717089202</v>
      </c>
    </row>
    <row r="33" spans="4:42">
      <c r="D33" s="3" t="s">
        <v>0</v>
      </c>
      <c r="E33" s="3">
        <v>0.15</v>
      </c>
      <c r="F33" s="3">
        <v>9.0000000000000036</v>
      </c>
      <c r="G33" s="2">
        <v>-26.024165043370015</v>
      </c>
      <c r="H33" s="2">
        <v>132.06969396216672</v>
      </c>
      <c r="I33" s="2">
        <v>-1325.062425174292</v>
      </c>
      <c r="J33" s="2">
        <v>219.03043814310558</v>
      </c>
      <c r="K33" s="2">
        <v>978.42010375153927</v>
      </c>
      <c r="L33" s="2">
        <v>335.94363003558806</v>
      </c>
      <c r="N33" s="2">
        <f t="shared" si="5"/>
        <v>-372.66648646612271</v>
      </c>
      <c r="O33" s="2">
        <f t="shared" si="5"/>
        <v>687.04376214086039</v>
      </c>
      <c r="P33" s="6">
        <f t="shared" si="6"/>
        <v>0.15</v>
      </c>
      <c r="Q33" s="2">
        <f t="shared" si="6"/>
        <v>9.0000000000000036</v>
      </c>
      <c r="R33" s="2">
        <f t="shared" si="7"/>
        <v>-45.233300324061403</v>
      </c>
      <c r="S33" s="2">
        <f t="shared" si="0"/>
        <v>97.84489013390403</v>
      </c>
      <c r="T33" s="2">
        <f t="shared" si="1"/>
        <v>-268.5055012840636</v>
      </c>
      <c r="U33" s="2">
        <f t="shared" si="2"/>
        <v>112.79126804000288</v>
      </c>
      <c r="V33" s="2">
        <f t="shared" si="3"/>
        <v>127.40555837506365</v>
      </c>
      <c r="W33" s="2">
        <f t="shared" si="4"/>
        <v>132.88572289652325</v>
      </c>
    </row>
    <row r="34" spans="4:42">
      <c r="D34" s="3" t="s">
        <v>35</v>
      </c>
      <c r="E34" s="3">
        <v>0.15</v>
      </c>
      <c r="F34" s="3">
        <v>10.000000000000004</v>
      </c>
      <c r="G34" s="2">
        <v>-655.35976738097952</v>
      </c>
      <c r="H34" s="2">
        <v>128.94163424827946</v>
      </c>
      <c r="I34" s="2">
        <v>-1233.410075327273</v>
      </c>
      <c r="J34" s="2">
        <v>254.06350809163359</v>
      </c>
      <c r="K34" s="2">
        <v>1489.1912549959411</v>
      </c>
      <c r="L34" s="2">
        <v>459.73502894922149</v>
      </c>
      <c r="N34" s="2">
        <f t="shared" si="5"/>
        <v>-399.57858771231145</v>
      </c>
      <c r="O34" s="2">
        <f t="shared" si="5"/>
        <v>842.74017128913454</v>
      </c>
      <c r="P34" s="6">
        <f t="shared" si="6"/>
        <v>0.15</v>
      </c>
      <c r="Q34" s="2">
        <f t="shared" si="6"/>
        <v>10.000000000000004</v>
      </c>
      <c r="R34" s="2">
        <f t="shared" si="7"/>
        <v>-156.34386804963992</v>
      </c>
      <c r="S34" s="2">
        <f t="shared" si="0"/>
        <v>114.33654962117214</v>
      </c>
      <c r="T34" s="2">
        <f t="shared" si="1"/>
        <v>-255.6962647279091</v>
      </c>
      <c r="U34" s="2">
        <f t="shared" si="2"/>
        <v>135.84187168799861</v>
      </c>
      <c r="V34" s="2">
        <f t="shared" si="3"/>
        <v>212.2508389213933</v>
      </c>
      <c r="W34" s="2">
        <f t="shared" si="4"/>
        <v>171.19166433539655</v>
      </c>
    </row>
    <row r="35" spans="4:42">
      <c r="D35" s="3" t="s">
        <v>1</v>
      </c>
      <c r="E35" s="3">
        <v>0.15</v>
      </c>
      <c r="F35" s="3">
        <v>11.000000000000004</v>
      </c>
      <c r="G35" s="2">
        <v>-136.41646326665409</v>
      </c>
      <c r="H35" s="2">
        <v>153.66175213869056</v>
      </c>
      <c r="I35" s="2">
        <v>-1000.900892010774</v>
      </c>
      <c r="J35" s="2">
        <v>231.92876117506398</v>
      </c>
      <c r="K35" s="2">
        <v>2063.3219038192055</v>
      </c>
      <c r="L35" s="2">
        <v>290.60287247927181</v>
      </c>
      <c r="N35" s="2">
        <f t="shared" si="5"/>
        <v>926.00454854177747</v>
      </c>
      <c r="O35" s="2">
        <f t="shared" si="5"/>
        <v>676.19338579302632</v>
      </c>
      <c r="P35" s="6">
        <f t="shared" si="6"/>
        <v>0.15</v>
      </c>
      <c r="Q35" s="2">
        <f t="shared" si="6"/>
        <v>11.000000000000004</v>
      </c>
      <c r="R35" s="2">
        <f t="shared" si="7"/>
        <v>77.835167872800753</v>
      </c>
      <c r="S35" s="2">
        <f t="shared" si="0"/>
        <v>100.36926521994974</v>
      </c>
      <c r="T35" s="2">
        <f t="shared" si="1"/>
        <v>-70.748093317594851</v>
      </c>
      <c r="U35" s="2">
        <f t="shared" si="2"/>
        <v>113.8214073980764</v>
      </c>
      <c r="V35" s="2">
        <f t="shared" si="3"/>
        <v>455.91519971568283</v>
      </c>
      <c r="W35" s="2">
        <f t="shared" si="4"/>
        <v>123.90602027848712</v>
      </c>
    </row>
    <row r="36" spans="4:42">
      <c r="D36" s="3" t="s">
        <v>1</v>
      </c>
      <c r="E36" s="3">
        <v>0.15</v>
      </c>
      <c r="F36" s="3">
        <v>12.000000000000004</v>
      </c>
      <c r="G36" s="2">
        <v>-500.27597228898162</v>
      </c>
      <c r="H36" s="2">
        <v>94.052584297525982</v>
      </c>
      <c r="I36" s="2">
        <v>-1180.9481300092048</v>
      </c>
      <c r="J36" s="2">
        <v>224.10877826369608</v>
      </c>
      <c r="K36" s="2">
        <v>1848.1764821412633</v>
      </c>
      <c r="L36" s="2">
        <v>235.3647984173906</v>
      </c>
      <c r="N36" s="2">
        <f t="shared" si="5"/>
        <v>166.95237984307687</v>
      </c>
      <c r="O36" s="2">
        <f t="shared" si="5"/>
        <v>553.52616097861267</v>
      </c>
      <c r="P36" s="6">
        <f t="shared" si="6"/>
        <v>0.15</v>
      </c>
      <c r="Q36" s="2">
        <f t="shared" si="6"/>
        <v>12.000000000000004</v>
      </c>
      <c r="R36" s="2">
        <f t="shared" si="7"/>
        <v>-67.72451619183218</v>
      </c>
      <c r="S36" s="2">
        <f t="shared" si="0"/>
        <v>76.707211783173051</v>
      </c>
      <c r="T36" s="2">
        <f t="shared" si="1"/>
        <v>-184.71504329999553</v>
      </c>
      <c r="U36" s="2">
        <f t="shared" si="2"/>
        <v>99.060620121108528</v>
      </c>
      <c r="V36" s="2">
        <f t="shared" si="3"/>
        <v>335.91574941336614</v>
      </c>
      <c r="W36" s="2">
        <f t="shared" si="4"/>
        <v>100.9952485850248</v>
      </c>
    </row>
    <row r="37" spans="4:42">
      <c r="D37" s="3" t="s">
        <v>1</v>
      </c>
      <c r="E37" s="3">
        <v>0.15</v>
      </c>
      <c r="F37" s="3">
        <v>13.000000000000004</v>
      </c>
      <c r="G37" s="2">
        <v>-456.06364334727624</v>
      </c>
      <c r="H37" s="2">
        <v>116.20616266983501</v>
      </c>
      <c r="I37" s="2">
        <v>-727.98926553509875</v>
      </c>
      <c r="J37" s="2">
        <v>214.2213604912273</v>
      </c>
      <c r="K37" s="2">
        <v>1935.5384678467426</v>
      </c>
      <c r="L37" s="2">
        <v>264.69134376186912</v>
      </c>
      <c r="N37" s="2">
        <f t="shared" si="5"/>
        <v>751.48555896436756</v>
      </c>
      <c r="O37" s="2">
        <f t="shared" si="5"/>
        <v>595.11886692293137</v>
      </c>
      <c r="P37" s="6">
        <f t="shared" si="6"/>
        <v>0.15</v>
      </c>
      <c r="Q37" s="2">
        <f t="shared" si="6"/>
        <v>13.000000000000004</v>
      </c>
      <c r="R37" s="2">
        <f t="shared" si="7"/>
        <v>3.8077943114146153</v>
      </c>
      <c r="S37" s="2">
        <f t="shared" si="0"/>
        <v>85.064060278573521</v>
      </c>
      <c r="T37" s="2">
        <f t="shared" si="1"/>
        <v>-42.929422002117377</v>
      </c>
      <c r="U37" s="2">
        <f t="shared" si="2"/>
        <v>101.91042240412531</v>
      </c>
      <c r="V37" s="2">
        <f t="shared" si="3"/>
        <v>414.86440717288667</v>
      </c>
      <c r="W37" s="2">
        <f t="shared" si="4"/>
        <v>110.58495077876671</v>
      </c>
    </row>
    <row r="38" spans="4:42">
      <c r="D38" s="3" t="s">
        <v>1</v>
      </c>
      <c r="E38" s="3">
        <v>0.15</v>
      </c>
      <c r="F38" s="3">
        <v>14.000000000000004</v>
      </c>
      <c r="G38" s="2">
        <v>-289.55497700143866</v>
      </c>
      <c r="H38" s="2">
        <v>101.30486392544472</v>
      </c>
      <c r="I38" s="2">
        <v>-703.09850843850552</v>
      </c>
      <c r="J38" s="2">
        <v>226.67698249276947</v>
      </c>
      <c r="K38" s="2">
        <v>1769.0244663978897</v>
      </c>
      <c r="L38" s="2">
        <v>216.80337819622264</v>
      </c>
      <c r="N38" s="2">
        <f t="shared" si="5"/>
        <v>776.37098095794545</v>
      </c>
      <c r="O38" s="2">
        <f t="shared" si="5"/>
        <v>544.78522461443686</v>
      </c>
      <c r="P38" s="6">
        <f t="shared" si="6"/>
        <v>0.15</v>
      </c>
      <c r="Q38" s="2">
        <f t="shared" si="6"/>
        <v>14.000000000000004</v>
      </c>
      <c r="R38" s="2">
        <f t="shared" si="7"/>
        <v>35.148314370153031</v>
      </c>
      <c r="S38" s="2">
        <f t="shared" si="0"/>
        <v>76.997657429389847</v>
      </c>
      <c r="T38" s="2">
        <f t="shared" si="1"/>
        <v>-35.929480095592837</v>
      </c>
      <c r="U38" s="2">
        <f t="shared" si="2"/>
        <v>98.545990308148788</v>
      </c>
      <c r="V38" s="2">
        <f t="shared" si="3"/>
        <v>388.96665620441263</v>
      </c>
      <c r="W38" s="2">
        <f t="shared" si="4"/>
        <v>96.848964569679765</v>
      </c>
    </row>
    <row r="39" spans="4:42">
      <c r="D39" s="3" t="s">
        <v>1</v>
      </c>
      <c r="E39" s="3">
        <v>0.15</v>
      </c>
      <c r="F39" s="3">
        <v>15.000000000000004</v>
      </c>
      <c r="G39" s="2">
        <v>2.2676805559813276</v>
      </c>
      <c r="H39" s="2">
        <v>125.00172904641164</v>
      </c>
      <c r="I39" s="2">
        <v>-602.56511575098318</v>
      </c>
      <c r="J39" s="2">
        <v>242.95612394522328</v>
      </c>
      <c r="K39" s="2">
        <v>768.13394189611381</v>
      </c>
      <c r="L39" s="2">
        <v>233.39491185670613</v>
      </c>
      <c r="N39" s="2">
        <f t="shared" si="5"/>
        <v>167.83650670111194</v>
      </c>
      <c r="O39" s="2">
        <f t="shared" si="5"/>
        <v>601.35276484834105</v>
      </c>
      <c r="P39" s="6">
        <f t="shared" si="6"/>
        <v>0.15</v>
      </c>
      <c r="Q39" s="2">
        <f t="shared" si="6"/>
        <v>15.000000000000004</v>
      </c>
      <c r="R39" s="2">
        <f t="shared" si="7"/>
        <v>18.746875515993413</v>
      </c>
      <c r="S39" s="2">
        <f t="shared" si="0"/>
        <v>87.257630835139324</v>
      </c>
      <c r="T39" s="2">
        <f t="shared" si="1"/>
        <v>-85.208761349266112</v>
      </c>
      <c r="U39" s="2">
        <f t="shared" ref="U39" si="8">E/1000/(1+nu)*(I39+J39+(nu/(1-2*nu))*(N39+O39))-T39</f>
        <v>107.53104245837257</v>
      </c>
      <c r="V39" s="2">
        <f t="shared" si="3"/>
        <v>150.38013918382867</v>
      </c>
      <c r="W39" s="2">
        <f t="shared" ref="W39" si="9">E/1000/(1+nu)*(K39+L39+(nu/(1-2*nu))*(N39+O39))-V39</f>
        <v>105.88770913065869</v>
      </c>
    </row>
    <row r="40" spans="4:42">
      <c r="D40" s="3" t="s">
        <v>1</v>
      </c>
      <c r="E40" s="3">
        <v>0.15</v>
      </c>
      <c r="F40" s="3">
        <v>16.000000000000004</v>
      </c>
      <c r="G40" s="2">
        <v>161.04439450397462</v>
      </c>
      <c r="H40" s="2">
        <v>113.44930764907008</v>
      </c>
      <c r="I40" s="2">
        <v>-463.0176705419243</v>
      </c>
      <c r="J40" s="2">
        <v>238.12719787487455</v>
      </c>
      <c r="K40" s="2">
        <v>746.04177751451084</v>
      </c>
      <c r="L40" s="2">
        <v>246.45939925279117</v>
      </c>
      <c r="N40" s="2">
        <f t="shared" ref="N40:O41" si="10">SUM(G40,I40,K40)</f>
        <v>444.06850147656115</v>
      </c>
      <c r="O40" s="2">
        <f t="shared" si="10"/>
        <v>598.03590477673583</v>
      </c>
      <c r="P40" s="6">
        <f t="shared" ref="P40:Q41" si="11">E40</f>
        <v>0.15</v>
      </c>
      <c r="Q40" s="2">
        <f t="shared" si="11"/>
        <v>16.000000000000004</v>
      </c>
      <c r="R40" s="2">
        <f t="shared" ref="R40:R41" si="12">E/1000/(1+nu)*(G40+(nu/(1-2*nu))*N40)</f>
        <v>76.24949765436952</v>
      </c>
      <c r="S40" s="2">
        <f t="shared" ref="S40:S41" si="13">E/1000/(1+nu)*(G40+H40+(nu/(1-2*nu))*(N40+O40))-R40</f>
        <v>84.90927683713943</v>
      </c>
      <c r="T40" s="2">
        <f t="shared" ref="T40:T41" si="14">E/1000/(1+nu)*(I40+(nu/(1-2*nu))*N40)</f>
        <v>-31.011169775394354</v>
      </c>
      <c r="U40" s="2">
        <f t="shared" ref="U40:U41" si="15">E/1000/(1+nu)*(I40+J40+(nu/(1-2*nu))*(N40+O40))-T40</f>
        <v>106.33828921969955</v>
      </c>
      <c r="V40" s="2">
        <f t="shared" ref="V40:V41" si="16">E/1000/(1+nu)*(K40+(nu/(1-2*nu))*N40)</f>
        <v>176.79592285930542</v>
      </c>
      <c r="W40" s="2">
        <f t="shared" ref="W40" si="17">E/1000/(1+nu)*(K40+L40+(nu/(1-2*nu))*(N40+O40))-V40</f>
        <v>107.77038633152901</v>
      </c>
    </row>
    <row r="41" spans="4:42">
      <c r="D41" s="3" t="s">
        <v>1</v>
      </c>
      <c r="E41" s="3">
        <v>0.15</v>
      </c>
      <c r="F41" s="3">
        <v>24.000000000000004</v>
      </c>
      <c r="G41" s="2">
        <v>806.92594676106501</v>
      </c>
      <c r="H41" s="2">
        <v>111.42973176465239</v>
      </c>
      <c r="I41" s="2">
        <v>-568.35203038942927</v>
      </c>
      <c r="J41" s="2">
        <v>270.91066471320835</v>
      </c>
      <c r="K41" s="2">
        <v>-932.32136600570095</v>
      </c>
      <c r="L41" s="2">
        <v>383.85597392738873</v>
      </c>
      <c r="N41" s="2">
        <f t="shared" si="10"/>
        <v>-693.74744963406522</v>
      </c>
      <c r="O41" s="2">
        <f t="shared" si="10"/>
        <v>766.19637040524947</v>
      </c>
      <c r="P41" s="6">
        <f t="shared" si="11"/>
        <v>0.15</v>
      </c>
      <c r="Q41" s="2">
        <f t="shared" si="11"/>
        <v>24.000000000000004</v>
      </c>
      <c r="R41" s="2">
        <f t="shared" si="12"/>
        <v>62.811769795832149</v>
      </c>
      <c r="S41" s="2">
        <f t="shared" si="13"/>
        <v>102.9547131601238</v>
      </c>
      <c r="T41" s="2">
        <f t="shared" si="14"/>
        <v>-173.56413252690905</v>
      </c>
      <c r="U41" s="2">
        <f t="shared" si="15"/>
        <v>130.36549851065686</v>
      </c>
      <c r="V41" s="2">
        <f t="shared" si="16"/>
        <v>-236.12136208595575</v>
      </c>
      <c r="W41" s="2">
        <f>E/1000/(1+nu)*(K41+L41+(nu/(1-2*nu))*(N41+O41))-V41</f>
        <v>149.77797353184411</v>
      </c>
    </row>
    <row r="42" spans="4:42">
      <c r="F42"/>
    </row>
    <row r="43" spans="4:42">
      <c r="F43"/>
    </row>
    <row r="44" spans="4:42">
      <c r="F44"/>
    </row>
    <row r="45" spans="4:42">
      <c r="F45"/>
      <c r="AP45" t="s">
        <v>21</v>
      </c>
    </row>
    <row r="46" spans="4:42">
      <c r="F46"/>
    </row>
    <row r="47" spans="4:42">
      <c r="F47"/>
    </row>
    <row r="48" spans="4:42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  <row r="78" spans="6:6">
      <c r="F78"/>
    </row>
  </sheetData>
  <mergeCells count="8">
    <mergeCell ref="G4:L4"/>
    <mergeCell ref="R4:W4"/>
    <mergeCell ref="G5:H5"/>
    <mergeCell ref="I5:J5"/>
    <mergeCell ref="K5:L5"/>
    <mergeCell ref="R5:S5"/>
    <mergeCell ref="T5:U5"/>
    <mergeCell ref="V5:W5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H_0.15(diff norm d0)</vt:lpstr>
      <vt:lpstr>H_0.15(same d0)</vt:lpstr>
      <vt:lpstr>H_0.15 ave d0</vt:lpstr>
      <vt:lpstr>H_stress_Xray ave d0</vt:lpstr>
      <vt:lpstr>H_stress_2.5</vt:lpstr>
      <vt:lpstr>H_stress_Xray</vt:lpstr>
      <vt:lpstr>H_stress_Xray (2)</vt:lpstr>
      <vt:lpstr>H_stress_0.15(orig)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2013-09-24T14:23:25Z</dcterms:created>
  <dcterms:modified xsi:type="dcterms:W3CDTF">2014-03-07T17:22:38Z</dcterms:modified>
</cp:coreProperties>
</file>